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uario\Google Drive\Pavimentação CAIXA\PRONTO - RUA ULRICH MULLER\"/>
    </mc:Choice>
  </mc:AlternateContent>
  <bookViews>
    <workbookView xWindow="480" yWindow="375" windowWidth="19320" windowHeight="11775"/>
  </bookViews>
  <sheets>
    <sheet name="composições" sheetId="19" r:id="rId1"/>
    <sheet name="COTAÇÃO DE MATERIAIS" sheetId="30" r:id="rId2"/>
    <sheet name="Dados do Projeto" sheetId="29" r:id="rId3"/>
  </sheets>
  <definedNames>
    <definedName name="_xlnm.Print_Area" localSheetId="0">composições!$A$1:$G$111</definedName>
  </definedNames>
  <calcPr calcId="162913" calcMode="manual"/>
</workbook>
</file>

<file path=xl/calcChain.xml><?xml version="1.0" encoding="utf-8"?>
<calcChain xmlns="http://schemas.openxmlformats.org/spreadsheetml/2006/main">
  <c r="A3" i="19" l="1"/>
  <c r="B94" i="19"/>
  <c r="B95" i="19"/>
  <c r="G98" i="19"/>
  <c r="B96" i="19" l="1"/>
  <c r="B97" i="19"/>
  <c r="G97" i="19" s="1"/>
  <c r="G96" i="19"/>
  <c r="G95" i="19"/>
  <c r="G94" i="19"/>
  <c r="B9" i="29"/>
  <c r="G99" i="19" l="1"/>
  <c r="B106" i="19" l="1"/>
  <c r="B105" i="19"/>
  <c r="G106" i="19" l="1"/>
  <c r="G105" i="19"/>
  <c r="B108" i="19"/>
  <c r="B107" i="19"/>
  <c r="G109" i="19"/>
  <c r="G107" i="19" l="1"/>
  <c r="G108" i="19"/>
  <c r="G110" i="19" l="1"/>
  <c r="B34" i="19" l="1"/>
  <c r="B25" i="19"/>
  <c r="G75" i="19" l="1"/>
  <c r="G71" i="19"/>
  <c r="G74" i="19" l="1"/>
  <c r="G77" i="19"/>
  <c r="G73" i="19"/>
  <c r="G72" i="19"/>
  <c r="G76" i="19"/>
  <c r="G78" i="19"/>
  <c r="G82" i="19"/>
  <c r="G81" i="19"/>
  <c r="G80" i="19"/>
  <c r="G84" i="19"/>
  <c r="G79" i="19"/>
  <c r="G83" i="19"/>
  <c r="G87" i="19"/>
  <c r="G86" i="19"/>
  <c r="G85" i="19"/>
  <c r="G88" i="19" l="1"/>
  <c r="D64" i="19" l="1"/>
  <c r="B64" i="19" l="1"/>
  <c r="G15" i="19" l="1"/>
  <c r="B65" i="19"/>
  <c r="B62" i="19"/>
  <c r="B63" i="19" s="1"/>
  <c r="G63" i="19" s="1"/>
  <c r="G51" i="19" l="1"/>
  <c r="G52" i="19"/>
  <c r="G53" i="19"/>
  <c r="G54" i="19"/>
  <c r="G55" i="19"/>
  <c r="G22" i="19"/>
  <c r="G40" i="19"/>
  <c r="G42" i="19"/>
  <c r="G24" i="19"/>
  <c r="G31" i="19"/>
  <c r="G33" i="19"/>
  <c r="G44" i="19"/>
  <c r="G64" i="19"/>
  <c r="G32" i="19"/>
  <c r="G43" i="19"/>
  <c r="G62" i="19"/>
  <c r="G23" i="19"/>
  <c r="G25" i="19"/>
  <c r="G34" i="19"/>
  <c r="G41" i="19"/>
  <c r="G8" i="19"/>
  <c r="G9" i="19" s="1"/>
  <c r="G65" i="19"/>
  <c r="G16" i="19"/>
  <c r="G17" i="19" s="1"/>
  <c r="G26" i="19" l="1"/>
  <c r="G56" i="19"/>
  <c r="G35" i="19"/>
  <c r="G45" i="19"/>
  <c r="G66" i="19"/>
  <c r="B10" i="29" l="1"/>
</calcChain>
</file>

<file path=xl/comments1.xml><?xml version="1.0" encoding="utf-8"?>
<comments xmlns="http://schemas.openxmlformats.org/spreadsheetml/2006/main">
  <authors>
    <author>Guilherme</author>
  </authors>
  <commentList>
    <comment ref="B41" authorId="0" shapeId="0">
      <text>
        <r>
          <rPr>
            <b/>
            <sz val="9"/>
            <color rgb="FF000000"/>
            <rFont val="Tahoma"/>
            <family val="2"/>
          </rPr>
          <t>consumos reduzidos</t>
        </r>
      </text>
    </comment>
    <comment ref="B52" authorId="0" shapeId="0">
      <text>
        <r>
          <rPr>
            <b/>
            <sz val="9"/>
            <color rgb="FF000000"/>
            <rFont val="Tahoma"/>
            <family val="2"/>
          </rPr>
          <t>consumos reduzidos</t>
        </r>
      </text>
    </comment>
  </commentList>
</comments>
</file>

<file path=xl/sharedStrings.xml><?xml version="1.0" encoding="utf-8"?>
<sst xmlns="http://schemas.openxmlformats.org/spreadsheetml/2006/main" count="346" uniqueCount="114">
  <si>
    <t>DESCRIÇÃO</t>
  </si>
  <si>
    <t>m3</t>
  </si>
  <si>
    <t>m</t>
  </si>
  <si>
    <t>m2</t>
  </si>
  <si>
    <t>Servente</t>
  </si>
  <si>
    <t>h</t>
  </si>
  <si>
    <t>Brita n 2</t>
  </si>
  <si>
    <t>kg</t>
  </si>
  <si>
    <t>∑</t>
  </si>
  <si>
    <t>SINAPI</t>
  </si>
  <si>
    <t xml:space="preserve">Tranporte de material de 1º cat. </t>
  </si>
  <si>
    <t>m3 x km</t>
  </si>
  <si>
    <t>SICRO 2</t>
  </si>
  <si>
    <t>Concreto simples para base do poste c/ lançamento e adensamento</t>
  </si>
  <si>
    <t>Placa de indicação do nome da rua 25 x 50 cm, com chapa de aço e poste em aço galvanizado, chumbada em sapata de concreto</t>
  </si>
  <si>
    <t>Placa de Regulamentação e ou Advertencia vertical: circular ou octogonal,  com chapa de aço e poste em aço galvanizado, chumbada em sapata de concreto</t>
  </si>
  <si>
    <t>4 S 03 300 51</t>
  </si>
  <si>
    <t>4 S 06 200 02</t>
  </si>
  <si>
    <t>Descrição</t>
  </si>
  <si>
    <t>Meio fio Pré Moldado de concreto Tipo 1 (arredondado) (6x10)x10x30,  com fornecimento e instalação</t>
  </si>
  <si>
    <t>CPA001</t>
  </si>
  <si>
    <t>CPA005</t>
  </si>
  <si>
    <t>CPA007</t>
  </si>
  <si>
    <t>CPA008</t>
  </si>
  <si>
    <t>CPA009</t>
  </si>
  <si>
    <t>CPA010</t>
  </si>
  <si>
    <t>CPA024</t>
  </si>
  <si>
    <t>Concreto armado fck 15 Mpa incl mat, preparo , formas e escoramento, 60 kg de consumo de aço ca-50 com  mao de obra p/corte dobragem montagem das formas e preparo e lanc. do concreto</t>
  </si>
  <si>
    <t>Concreto magro fck=15Mpa, incluido preparo mecanico, lancamento  adensamento</t>
  </si>
  <si>
    <t>Meio Fio Tipo 1 (arredondado) (6x10)x10x30,</t>
  </si>
  <si>
    <t>Pedreiro</t>
  </si>
  <si>
    <t>Meio Fio Tipo 2 (reto) 6x6x30</t>
  </si>
  <si>
    <t>Tranporte de material de 1º cat. DMT 3km</t>
  </si>
  <si>
    <t>Alvenaria de blocos de concreto estrutural 14x19x39cm, espessura 14cm, assentados com argamassa traco 1:0,25:4 (cimento, cal e areia)</t>
  </si>
  <si>
    <r>
      <t>Memorial da Composição:</t>
    </r>
    <r>
      <rPr>
        <sz val="8"/>
        <rFont val="Arial"/>
        <family val="2"/>
      </rPr>
      <t xml:space="preserve"> esta composição tem como base o cód. 72882 do SINAPI devendo ser preenchido no coeficiente o DMT adequado para cada obra.</t>
    </r>
  </si>
  <si>
    <t>Placa Esmaltada totalmente refletiva com fornecimento e instalação incluindo suporte e travessas</t>
  </si>
  <si>
    <t xml:space="preserve">un </t>
  </si>
  <si>
    <t>NOME PROJETO</t>
  </si>
  <si>
    <t>PROPRIETÁRIO</t>
  </si>
  <si>
    <t>ENDEREÇO</t>
  </si>
  <si>
    <t>BAIRRO</t>
  </si>
  <si>
    <t>CIDADE</t>
  </si>
  <si>
    <t>EXTENSÃO</t>
  </si>
  <si>
    <t>PAV. PISTA</t>
  </si>
  <si>
    <t>PAV. PASSEIOS</t>
  </si>
  <si>
    <t>BDI</t>
  </si>
  <si>
    <t>DATA ORÇAMENTO</t>
  </si>
  <si>
    <t>REFERENCIA</t>
  </si>
  <si>
    <t xml:space="preserve">RESPONSAVEL </t>
  </si>
  <si>
    <t>Uni.</t>
  </si>
  <si>
    <t>Cód.</t>
  </si>
  <si>
    <t>Coefi.</t>
  </si>
  <si>
    <t>Valor uni.</t>
  </si>
  <si>
    <t>Fonte</t>
  </si>
  <si>
    <t>Valor s/BDI</t>
  </si>
  <si>
    <t>Reaterro das Valas com brita n. 2, fornecimento e colocação</t>
  </si>
  <si>
    <t>Concreto magro fck=15Mpa, incluido preparo mecanico, lancamento  adensamento para preenchimento dos blocos</t>
  </si>
  <si>
    <t>chp</t>
  </si>
  <si>
    <t>chi</t>
  </si>
  <si>
    <t>CPA063</t>
  </si>
  <si>
    <t>Concreto fck=15mpa</t>
  </si>
  <si>
    <t>Vibrador (CP)</t>
  </si>
  <si>
    <t>Vibrador (CI)</t>
  </si>
  <si>
    <t>Forma tabuas com reapro 2x incl montagem e desmontagem</t>
  </si>
  <si>
    <t>Escoramento de formas até 3,30m aprov 3x</t>
  </si>
  <si>
    <t xml:space="preserve">Armador </t>
  </si>
  <si>
    <t>Carpinteiro</t>
  </si>
  <si>
    <t xml:space="preserve">Pedreiro </t>
  </si>
  <si>
    <t>Betoneira</t>
  </si>
  <si>
    <t>Aço 16mm</t>
  </si>
  <si>
    <t>Aço 20mm</t>
  </si>
  <si>
    <t>Aço 12,5mm</t>
  </si>
  <si>
    <t>Aço 10mm</t>
  </si>
  <si>
    <t>Aço 8mm</t>
  </si>
  <si>
    <t>Aço 6,3mm</t>
  </si>
  <si>
    <t>arame recozido</t>
  </si>
  <si>
    <t xml:space="preserve">Servente </t>
  </si>
  <si>
    <t xml:space="preserve">Poste de aço h=3,50m d=65mm </t>
  </si>
  <si>
    <t>Meio fio Pré Moldado de concreto Tipo 2 (reto) 6x6x30,  com fornecimento e instalação</t>
  </si>
  <si>
    <t>Argamassa cimento/areia 1:3 preparo manual</t>
  </si>
  <si>
    <t>Areia Media</t>
  </si>
  <si>
    <t>Assentamento de tubo de concreto DN 300mm rejuntados com argamassa</t>
  </si>
  <si>
    <t xml:space="preserve">Retroescavadeira sobre rodas </t>
  </si>
  <si>
    <t xml:space="preserve">Assentador de tubos </t>
  </si>
  <si>
    <t>Argamassa traço 1:3 (cimento e areia média) com preparo manual</t>
  </si>
  <si>
    <t>CPA071</t>
  </si>
  <si>
    <t>CPA073</t>
  </si>
  <si>
    <t>Assentamento de tubo de concreto DN 500mm rejuntados com argamassa</t>
  </si>
  <si>
    <t>Caixa de inspeção em em blocos de concreto  p/ tubos de DN 500mm,incluindo materiais e serviço.</t>
  </si>
  <si>
    <t>Sinapi Março de 2017 sem Desoneração / Sicro 2 DNIT Novembro 2016 sem Desoneração</t>
  </si>
  <si>
    <t>Prefeitura Municipal de Ituporanga</t>
  </si>
  <si>
    <t>Rua Ulrich Muller</t>
  </si>
  <si>
    <t>Gabiroba</t>
  </si>
  <si>
    <t>Ituporanga</t>
  </si>
  <si>
    <t>Luiz Carlos Hessmann   CAU A7921-9</t>
  </si>
  <si>
    <t>Projeto de pavimentação em lajotas hexagonais de concreto, drenagem pluvial, pavimentação dos passeios e sinalização viária</t>
  </si>
  <si>
    <t>Pavimentação da Rua Ulrich Muller - Ituporanga SC</t>
  </si>
  <si>
    <t>COMPOSIÇÃO</t>
  </si>
  <si>
    <t>MERCADO</t>
  </si>
  <si>
    <t>MPA001</t>
  </si>
  <si>
    <t>MPA002</t>
  </si>
  <si>
    <t xml:space="preserve">Abaixo segue uma lista com valores e nomes dos fabricantes consultados. Junto ao nome de cada fabricante há o contato deles e o CNPJ;
Para a composição dos custos utilizou-se a Mediana do Mercado.
</t>
  </si>
  <si>
    <t>Código utilizado</t>
  </si>
  <si>
    <t>Empresas</t>
  </si>
  <si>
    <t>Valor orçado s/ BDI</t>
  </si>
  <si>
    <t>Valor orçado da Mediana s/ BDI</t>
  </si>
  <si>
    <t>Meio Fio Tipo 1 (arredondado) (6/10)x10x30</t>
  </si>
  <si>
    <t>Fronza Artefatos de Cimento - Rio do Sul - CNPJ: 79.695.086.0001-74 - 3525-2719</t>
  </si>
  <si>
    <t>Concretoforte Artefatos de Cimento Eireli ME - Ituporanga - CNPJ: 17.268.142/0001-37 - 3533-5515</t>
  </si>
  <si>
    <t>Kurtz Mat. De Construção - Ituporanga - CNPJ: 07.990.747.0001-83 - 3533- 5959</t>
  </si>
  <si>
    <r>
      <t>Memorial da Composição:</t>
    </r>
    <r>
      <rPr>
        <sz val="8"/>
        <rFont val="Arial"/>
        <family val="2"/>
      </rPr>
      <t xml:space="preserve"> esta composição tem como base o cód. 92808 do SINAPI AGOSTO/2017</t>
    </r>
  </si>
  <si>
    <r>
      <t>Memorial da Composição:</t>
    </r>
    <r>
      <rPr>
        <sz val="8"/>
        <rFont val="Arial"/>
        <family val="2"/>
      </rPr>
      <t xml:space="preserve"> esta composição tem como base o cód. 73346 do SINAPI AGOSTO/2017</t>
    </r>
  </si>
  <si>
    <r>
      <t>Memorial da Composição:</t>
    </r>
    <r>
      <rPr>
        <sz val="8"/>
        <rFont val="Arial"/>
        <family val="2"/>
      </rPr>
      <t xml:space="preserve"> esta composição tem como base o cód.  SINAPI  (94273) AGOSTO/2017</t>
    </r>
  </si>
  <si>
    <r>
      <t>Memorial da Composição:</t>
    </r>
    <r>
      <rPr>
        <sz val="8"/>
        <rFont val="Arial"/>
        <family val="2"/>
      </rPr>
      <t xml:space="preserve"> esta composição tem como base o cód. 92810 do SINAPI AGOSTO/2017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</si>
</sst>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164" formatCode="&quot;R$ &quot;#,##0_);\(&quot;R$ &quot;#,##0\)"/>
    <numFmt numFmtId="165" formatCode="&quot;R$ &quot;#,##0.00_);\(&quot;R$ &quot;#,##0.00\)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_-&quot;R$&quot;\ * #,##0_-;\-&quot;R$&quot;\ * #,##0_-;_-&quot;R$&quot;\ * &quot;-&quot;_-;_-@_-"/>
    <numFmt numFmtId="169" formatCode="_-&quot;R$&quot;\ * #,##0.00_-;\-&quot;R$&quot;\ * #,##0.00_-;_-&quot;R$&quot;\ * &quot;-&quot;??_-;_-@_-"/>
    <numFmt numFmtId="170" formatCode="_(&quot;Cr$&quot;* #,##0.00_);_(&quot;Cr$&quot;* \(#,##0.00\);_(&quot;Cr$&quot;* &quot;-&quot;??_);_(@_)"/>
    <numFmt numFmtId="171" formatCode="_-* #,##0.00\ &quot;R$&quot;_-;\-* #,##0.00\ &quot;R$&quot;_-;_-* &quot;-&quot;??\ &quot;R$&quot;_-;_-@_-"/>
    <numFmt numFmtId="172" formatCode="_-[$R$-416]\ * #,##0.00_-;\-[$R$-416]\ * #,##0.00_-;_-[$R$-416]\ * &quot;-&quot;??_-;_-@_-"/>
    <numFmt numFmtId="173" formatCode="#,##0.000"/>
    <numFmt numFmtId="174" formatCode="0.0000000"/>
    <numFmt numFmtId="175" formatCode="#,##0.00000"/>
    <numFmt numFmtId="176" formatCode="0.00&quot;m²&quot;"/>
    <numFmt numFmtId="177" formatCode="0.00&quot;m&quot;"/>
    <numFmt numFmtId="178" formatCode="0.0000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3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8"/>
      <name val="Verdana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Tahoma"/>
      <family val="2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b/>
      <sz val="11"/>
      <name val="Calibri"/>
      <family val="2"/>
    </font>
    <font>
      <sz val="10"/>
      <name val="Arial"/>
      <family val="2"/>
      <charset val="1"/>
    </font>
    <font>
      <b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9D9D9"/>
        <bgColor rgb="FF000000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theme="1"/>
      </top>
      <bottom style="thin">
        <color theme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ck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90">
    <xf numFmtId="0" fontId="0" fillId="0" borderId="0"/>
    <xf numFmtId="17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1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4" fillId="7" borderId="15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15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1" fillId="33" borderId="0" applyNumberFormat="0" applyBorder="0" applyAlignment="0" applyProtection="0"/>
    <xf numFmtId="0" fontId="34" fillId="34" borderId="20" applyNumberFormat="0" applyAlignment="0" applyProtection="0">
      <alignment wrapText="1"/>
    </xf>
    <xf numFmtId="0" fontId="32" fillId="2" borderId="15" applyNumberFormat="0" applyFont="0" applyAlignment="0" applyProtection="0">
      <alignment wrapText="1"/>
    </xf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5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1" fillId="33" borderId="0" applyNumberFormat="0" applyBorder="0" applyAlignment="0" applyProtection="0"/>
    <xf numFmtId="0" fontId="35" fillId="0" borderId="22" applyNumberFormat="0" applyAlignment="0" applyProtection="0">
      <alignment horizontal="left"/>
    </xf>
    <xf numFmtId="0" fontId="33" fillId="2" borderId="21" applyAlignment="0" applyProtection="0">
      <alignment horizontal="left" vertical="center" shrinkToFit="1"/>
    </xf>
    <xf numFmtId="0" fontId="33" fillId="35" borderId="23" applyNumberFormat="0" applyAlignment="0" applyProtection="0">
      <alignment horizontal="left" vertical="distributed"/>
    </xf>
    <xf numFmtId="0" fontId="32" fillId="2" borderId="15" applyNumberFormat="0" applyProtection="0">
      <alignment wrapText="1"/>
    </xf>
    <xf numFmtId="0" fontId="31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3" borderId="0" applyNumberFormat="0" applyBorder="0" applyAlignment="0" applyProtection="0"/>
    <xf numFmtId="0" fontId="31" fillId="22" borderId="0" applyNumberFormat="0" applyBorder="0" applyAlignment="0" applyProtection="0"/>
    <xf numFmtId="0" fontId="31" fillId="21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7" borderId="0" applyNumberFormat="0" applyBorder="0" applyAlignment="0" applyProtection="0"/>
    <xf numFmtId="0" fontId="4" fillId="16" borderId="0" applyNumberFormat="0" applyBorder="0" applyAlignment="0" applyProtection="0"/>
    <xf numFmtId="0" fontId="4" fillId="15" borderId="0" applyNumberFormat="0" applyBorder="0" applyAlignment="0" applyProtection="0"/>
    <xf numFmtId="0" fontId="20" fillId="3" borderId="0" applyNumberFormat="0" applyBorder="0" applyAlignment="0" applyProtection="0"/>
    <xf numFmtId="0" fontId="31" fillId="14" borderId="0" applyNumberFormat="0" applyBorder="0" applyAlignment="0" applyProtection="0"/>
    <xf numFmtId="0" fontId="31" fillId="13" borderId="0" applyNumberFormat="0" applyBorder="0" applyAlignment="0" applyProtection="0"/>
    <xf numFmtId="0" fontId="23" fillId="6" borderId="14" applyNumberFormat="0" applyAlignment="0" applyProtection="0"/>
    <xf numFmtId="0" fontId="4" fillId="12" borderId="0" applyNumberFormat="0" applyBorder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4" fillId="11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1" fillId="33" borderId="0" applyNumberFormat="0" applyBorder="0" applyAlignment="0" applyProtection="0"/>
    <xf numFmtId="0" fontId="4" fillId="32" borderId="0" applyNumberFormat="0" applyBorder="0" applyAlignment="0" applyProtection="0"/>
    <xf numFmtId="0" fontId="20" fillId="3" borderId="0" applyNumberFormat="0" applyBorder="0" applyAlignment="0" applyProtection="0"/>
    <xf numFmtId="0" fontId="27" fillId="8" borderId="17" applyNumberFormat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6" fillId="0" borderId="16" applyNumberFormat="0" applyFill="0" applyAlignment="0" applyProtection="0"/>
    <xf numFmtId="0" fontId="25" fillId="7" borderId="14" applyNumberFormat="0" applyAlignment="0" applyProtection="0"/>
    <xf numFmtId="0" fontId="3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1" fillId="33" borderId="0" applyNumberFormat="0" applyBorder="0" applyAlignment="0" applyProtection="0"/>
    <xf numFmtId="0" fontId="23" fillId="6" borderId="14" applyNumberFormat="0" applyAlignment="0" applyProtection="0"/>
    <xf numFmtId="0" fontId="20" fillId="3" borderId="0" applyNumberFormat="0" applyBorder="0" applyAlignment="0" applyProtection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4" fillId="7" borderId="15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6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2" fillId="2" borderId="15" applyNumberFormat="0" applyFont="0" applyAlignment="0" applyProtection="0">
      <alignment wrapText="1"/>
    </xf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4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1" fillId="33" borderId="0" applyNumberFormat="0" applyBorder="0" applyAlignment="0" applyProtection="0"/>
    <xf numFmtId="0" fontId="4" fillId="27" borderId="0" applyNumberFormat="0" applyBorder="0" applyAlignment="0" applyProtection="0"/>
    <xf numFmtId="0" fontId="31" fillId="26" borderId="0" applyNumberFormat="0" applyBorder="0" applyAlignment="0" applyProtection="0"/>
    <xf numFmtId="0" fontId="4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0" borderId="0" applyNumberFormat="0" applyBorder="0" applyAlignment="0" applyProtection="0"/>
    <xf numFmtId="0" fontId="4" fillId="31" borderId="0" applyNumberFormat="0" applyBorder="0" applyAlignment="0" applyProtection="0"/>
    <xf numFmtId="170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0" fillId="3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3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1" fillId="33" borderId="0" applyNumberFormat="0" applyBorder="0" applyAlignment="0" applyProtection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4" fillId="7" borderId="15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6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2" borderId="15" applyNumberFormat="0" applyFont="0" applyAlignment="0" applyProtection="0">
      <alignment wrapText="1"/>
    </xf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4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1" fillId="33" borderId="0" applyNumberFormat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0" fontId="2" fillId="0" borderId="0"/>
    <xf numFmtId="0" fontId="42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4" fillId="7" borderId="15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2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31" fillId="33" borderId="0" applyNumberFormat="0" applyBorder="0" applyAlignment="0" applyProtection="0"/>
    <xf numFmtId="0" fontId="33" fillId="35" borderId="20" applyNumberFormat="0" applyAlignment="0" applyProtection="0">
      <alignment horizontal="left" vertical="distributed"/>
    </xf>
    <xf numFmtId="0" fontId="30" fillId="0" borderId="22" applyNumberFormat="0" applyAlignment="0" applyProtection="0">
      <alignment horizontal="left"/>
    </xf>
    <xf numFmtId="0" fontId="24" fillId="0" borderId="24" applyNumberFormat="0" applyFont="0" applyAlignment="0" applyProtection="0"/>
    <xf numFmtId="49" fontId="33" fillId="2" borderId="21">
      <alignment horizontal="left" vertical="center" shrinkToFit="1"/>
    </xf>
    <xf numFmtId="0" fontId="6" fillId="0" borderId="0"/>
    <xf numFmtId="0" fontId="2" fillId="0" borderId="0"/>
    <xf numFmtId="167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2" fillId="0" borderId="0"/>
    <xf numFmtId="0" fontId="2" fillId="0" borderId="0"/>
    <xf numFmtId="9" fontId="6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6" fillId="0" borderId="0"/>
    <xf numFmtId="0" fontId="27" fillId="8" borderId="17" applyNumberFormat="0" applyAlignment="0" applyProtection="0"/>
    <xf numFmtId="0" fontId="30" fillId="0" borderId="19" applyNumberFormat="0" applyFill="0" applyAlignment="0" applyProtection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4" fillId="7" borderId="15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6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18" fillId="0" borderId="12" applyNumberFormat="0" applyFill="0" applyAlignment="0" applyProtection="0"/>
    <xf numFmtId="0" fontId="32" fillId="2" borderId="15" applyNumberFormat="0" applyFont="0" applyAlignment="0" applyProtection="0">
      <alignment wrapText="1"/>
    </xf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168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7" fillId="0" borderId="11" applyNumberFormat="0" applyFill="0" applyAlignment="0" applyProtection="0"/>
    <xf numFmtId="169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3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31" fillId="22" borderId="0" applyNumberFormat="0" applyBorder="0" applyAlignment="0" applyProtection="0"/>
    <xf numFmtId="0" fontId="3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0" fillId="3" borderId="0" applyNumberFormat="0" applyBorder="0" applyAlignment="0" applyProtection="0"/>
    <xf numFmtId="0" fontId="31" fillId="14" borderId="0" applyNumberFormat="0" applyBorder="0" applyAlignment="0" applyProtection="0"/>
    <xf numFmtId="0" fontId="31" fillId="13" borderId="0" applyNumberFormat="0" applyBorder="0" applyAlignment="0" applyProtection="0"/>
    <xf numFmtId="0" fontId="23" fillId="6" borderId="14" applyNumberFormat="0" applyAlignment="0" applyProtection="0"/>
    <xf numFmtId="0" fontId="1" fillId="12" borderId="0" applyNumberFormat="0" applyBorder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1" fillId="11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1" fillId="32" borderId="0" applyNumberFormat="0" applyBorder="0" applyAlignment="0" applyProtection="0"/>
    <xf numFmtId="0" fontId="20" fillId="3" borderId="0" applyNumberFormat="0" applyBorder="0" applyAlignment="0" applyProtection="0"/>
    <xf numFmtId="0" fontId="27" fillId="8" borderId="17" applyNumberFormat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6" fillId="0" borderId="16" applyNumberFormat="0" applyFill="0" applyAlignment="0" applyProtection="0"/>
    <xf numFmtId="0" fontId="25" fillId="7" borderId="14" applyNumberFormat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23" fillId="6" borderId="14" applyNumberFormat="0" applyAlignment="0" applyProtection="0"/>
    <xf numFmtId="0" fontId="20" fillId="3" borderId="0" applyNumberFormat="0" applyBorder="0" applyAlignment="0" applyProtection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4" fillId="7" borderId="15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6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2" fillId="2" borderId="15" applyNumberFormat="0" applyFont="0" applyAlignment="0" applyProtection="0">
      <alignment wrapText="1"/>
    </xf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1" fillId="27" borderId="0" applyNumberFormat="0" applyBorder="0" applyAlignment="0" applyProtection="0"/>
    <xf numFmtId="0" fontId="31" fillId="26" borderId="0" applyNumberFormat="0" applyBorder="0" applyAlignment="0" applyProtection="0"/>
    <xf numFmtId="0" fontId="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170" fontId="6" fillId="0" borderId="0" applyFont="0" applyFill="0" applyBorder="0" applyAlignment="0" applyProtection="0"/>
    <xf numFmtId="0" fontId="20" fillId="3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4" fillId="7" borderId="15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6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2" borderId="15" applyNumberFormat="0" applyFont="0" applyAlignment="0" applyProtection="0">
      <alignment wrapText="1"/>
    </xf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170" fontId="6" fillId="0" borderId="0" applyFont="0" applyFill="0" applyBorder="0" applyAlignment="0" applyProtection="0"/>
    <xf numFmtId="0" fontId="25" fillId="7" borderId="14" applyNumberFormat="0" applyAlignment="0" applyProtection="0"/>
    <xf numFmtId="0" fontId="24" fillId="7" borderId="15" applyNumberFormat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0" fontId="26" fillId="0" borderId="16" applyNumberFormat="0" applyFill="0" applyAlignment="0" applyProtection="0"/>
    <xf numFmtId="170" fontId="6" fillId="0" borderId="0" applyFont="0" applyFill="0" applyBorder="0" applyAlignment="0" applyProtection="0"/>
    <xf numFmtId="0" fontId="21" fillId="4" borderId="0" applyNumberFormat="0" applyBorder="0" applyAlignment="0" applyProtection="0"/>
    <xf numFmtId="0" fontId="1" fillId="0" borderId="0"/>
    <xf numFmtId="0" fontId="1" fillId="0" borderId="0"/>
    <xf numFmtId="171" fontId="45" fillId="0" borderId="0"/>
    <xf numFmtId="0" fontId="42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41" fontId="6" fillId="0" borderId="0" applyFont="0" applyFill="0" applyBorder="0" applyAlignment="0" applyProtection="0"/>
    <xf numFmtId="0" fontId="31" fillId="13" borderId="0" applyNumberFormat="0" applyBorder="0" applyAlignment="0" applyProtection="0"/>
    <xf numFmtId="0" fontId="6" fillId="0" borderId="0"/>
    <xf numFmtId="0" fontId="1" fillId="0" borderId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6" fillId="9" borderId="18" applyNumberFormat="0" applyFont="0" applyAlignment="0" applyProtection="0"/>
    <xf numFmtId="0" fontId="1" fillId="0" borderId="0"/>
    <xf numFmtId="0" fontId="1" fillId="0" borderId="0"/>
    <xf numFmtId="0" fontId="23" fillId="6" borderId="14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" fillId="0" borderId="0"/>
    <xf numFmtId="0" fontId="1" fillId="11" borderId="0" applyNumberFormat="0" applyBorder="0" applyAlignment="0" applyProtection="0"/>
    <xf numFmtId="0" fontId="31" fillId="10" borderId="0" applyNumberFormat="0" applyBorder="0" applyAlignment="0" applyProtection="0"/>
    <xf numFmtId="0" fontId="22" fillId="5" borderId="0" applyNumberFormat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2" borderId="15" applyNumberFormat="0" applyFont="0" applyAlignment="0" applyProtection="0">
      <alignment wrapText="1"/>
    </xf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31" fillId="22" borderId="0" applyNumberFormat="0" applyBorder="0" applyAlignment="0" applyProtection="0"/>
    <xf numFmtId="0" fontId="3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5" borderId="0" applyNumberFormat="0" applyBorder="0" applyAlignment="0" applyProtection="0"/>
    <xf numFmtId="0" fontId="20" fillId="3" borderId="0" applyNumberFormat="0" applyBorder="0" applyAlignment="0" applyProtection="0"/>
    <xf numFmtId="0" fontId="31" fillId="14" borderId="0" applyNumberFormat="0" applyBorder="0" applyAlignment="0" applyProtection="0"/>
    <xf numFmtId="0" fontId="31" fillId="13" borderId="0" applyNumberFormat="0" applyBorder="0" applyAlignment="0" applyProtection="0"/>
    <xf numFmtId="0" fontId="23" fillId="6" borderId="14" applyNumberFormat="0" applyAlignment="0" applyProtection="0"/>
    <xf numFmtId="0" fontId="1" fillId="12" borderId="0" applyNumberFormat="0" applyBorder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1" fillId="11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1" fillId="32" borderId="0" applyNumberFormat="0" applyBorder="0" applyAlignment="0" applyProtection="0"/>
    <xf numFmtId="0" fontId="20" fillId="3" borderId="0" applyNumberFormat="0" applyBorder="0" applyAlignment="0" applyProtection="0"/>
    <xf numFmtId="0" fontId="27" fillId="8" borderId="17" applyNumberFormat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6" fillId="0" borderId="16" applyNumberFormat="0" applyFill="0" applyAlignment="0" applyProtection="0"/>
    <xf numFmtId="0" fontId="25" fillId="7" borderId="14" applyNumberFormat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23" fillId="6" borderId="14" applyNumberFormat="0" applyAlignment="0" applyProtection="0"/>
    <xf numFmtId="0" fontId="20" fillId="3" borderId="0" applyNumberFormat="0" applyBorder="0" applyAlignment="0" applyProtection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4" fillId="7" borderId="15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6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2" fillId="2" borderId="15" applyNumberFormat="0" applyFont="0" applyAlignment="0" applyProtection="0">
      <alignment wrapText="1"/>
    </xf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1" fillId="27" borderId="0" applyNumberFormat="0" applyBorder="0" applyAlignment="0" applyProtection="0"/>
    <xf numFmtId="0" fontId="31" fillId="26" borderId="0" applyNumberFormat="0" applyBorder="0" applyAlignment="0" applyProtection="0"/>
    <xf numFmtId="0" fontId="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170" fontId="6" fillId="0" borderId="0" applyFont="0" applyFill="0" applyBorder="0" applyAlignment="0" applyProtection="0"/>
    <xf numFmtId="0" fontId="20" fillId="3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4" fillId="7" borderId="15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6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2" borderId="15" applyNumberFormat="0" applyFont="0" applyAlignment="0" applyProtection="0">
      <alignment wrapText="1"/>
    </xf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4" applyNumberFormat="0" applyAlignment="0" applyProtection="0"/>
    <xf numFmtId="0" fontId="25" fillId="7" borderId="14" applyNumberFormat="0" applyAlignment="0" applyProtection="0"/>
    <xf numFmtId="0" fontId="26" fillId="0" borderId="16" applyNumberFormat="0" applyFill="0" applyAlignment="0" applyProtection="0"/>
    <xf numFmtId="0" fontId="27" fillId="8" borderId="17" applyNumberFormat="0" applyAlignment="0" applyProtection="0"/>
    <xf numFmtId="0" fontId="28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9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</cellStyleXfs>
  <cellXfs count="122">
    <xf numFmtId="0" fontId="0" fillId="0" borderId="0" xfId="0"/>
    <xf numFmtId="0" fontId="9" fillId="0" borderId="0" xfId="0" applyFont="1"/>
    <xf numFmtId="0" fontId="9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 applyProtection="1">
      <alignment horizontal="center" wrapText="1"/>
    </xf>
    <xf numFmtId="172" fontId="11" fillId="0" borderId="0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0" fontId="6" fillId="0" borderId="0" xfId="0" applyFont="1" applyFill="1" applyBorder="1"/>
    <xf numFmtId="0" fontId="0" fillId="0" borderId="0" xfId="0"/>
    <xf numFmtId="0" fontId="6" fillId="0" borderId="0" xfId="0" applyFont="1"/>
    <xf numFmtId="0" fontId="33" fillId="2" borderId="0" xfId="85" applyFill="1" applyBorder="1" applyAlignment="1">
      <alignment horizontal="left" vertical="center" wrapText="1"/>
    </xf>
    <xf numFmtId="14" fontId="0" fillId="0" borderId="0" xfId="0" applyNumberFormat="1"/>
    <xf numFmtId="10" fontId="0" fillId="0" borderId="0" xfId="0" applyNumberFormat="1"/>
    <xf numFmtId="0" fontId="11" fillId="0" borderId="0" xfId="0" applyFont="1" applyFill="1" applyBorder="1" applyAlignment="1">
      <alignment horizontal="center" wrapText="1"/>
    </xf>
    <xf numFmtId="172" fontId="6" fillId="0" borderId="0" xfId="0" applyNumberFormat="1" applyFont="1" applyFill="1" applyBorder="1"/>
    <xf numFmtId="0" fontId="12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8" fillId="0" borderId="7" xfId="0" applyFont="1" applyFill="1" applyBorder="1" applyAlignment="1">
      <alignment horizontal="center" wrapText="1"/>
    </xf>
    <xf numFmtId="172" fontId="8" fillId="0" borderId="1" xfId="365" applyNumberFormat="1" applyFont="1" applyFill="1" applyBorder="1" applyAlignment="1">
      <alignment horizontal="center"/>
    </xf>
    <xf numFmtId="171" fontId="8" fillId="0" borderId="1" xfId="365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72" fontId="7" fillId="0" borderId="0" xfId="365" applyNumberFormat="1" applyFont="1" applyFill="1" applyBorder="1" applyAlignment="1">
      <alignment horizontal="center"/>
    </xf>
    <xf numFmtId="172" fontId="8" fillId="0" borderId="1" xfId="365" applyNumberFormat="1" applyFont="1" applyFill="1" applyBorder="1" applyAlignment="1">
      <alignment horizontal="center" wrapText="1"/>
    </xf>
    <xf numFmtId="171" fontId="8" fillId="0" borderId="1" xfId="365" applyNumberFormat="1" applyFont="1" applyFill="1" applyBorder="1" applyAlignment="1">
      <alignment horizontal="center" wrapText="1"/>
    </xf>
    <xf numFmtId="0" fontId="8" fillId="0" borderId="1" xfId="365" applyNumberFormat="1" applyFont="1" applyFill="1" applyBorder="1" applyAlignment="1">
      <alignment horizontal="center"/>
    </xf>
    <xf numFmtId="166" fontId="8" fillId="0" borderId="0" xfId="365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172" fontId="8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174" fontId="6" fillId="0" borderId="0" xfId="0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left" wrapText="1"/>
    </xf>
    <xf numFmtId="173" fontId="8" fillId="0" borderId="1" xfId="255" applyNumberFormat="1" applyFont="1" applyFill="1" applyBorder="1" applyAlignment="1" applyProtection="1">
      <alignment horizontal="center" wrapText="1"/>
    </xf>
    <xf numFmtId="0" fontId="37" fillId="36" borderId="10" xfId="0" applyFont="1" applyFill="1" applyBorder="1" applyAlignment="1">
      <alignment horizontal="center" vertical="center" wrapText="1"/>
    </xf>
    <xf numFmtId="169" fontId="37" fillId="36" borderId="1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169" fontId="37" fillId="36" borderId="10" xfId="0" applyNumberFormat="1" applyFont="1" applyFill="1" applyBorder="1" applyAlignment="1">
      <alignment horizontal="center" wrapText="1"/>
    </xf>
    <xf numFmtId="0" fontId="37" fillId="0" borderId="9" xfId="0" applyFont="1" applyFill="1" applyBorder="1" applyAlignment="1">
      <alignment horizontal="center" wrapText="1"/>
    </xf>
    <xf numFmtId="175" fontId="37" fillId="0" borderId="9" xfId="0" applyNumberFormat="1" applyFont="1" applyFill="1" applyBorder="1" applyAlignment="1">
      <alignment horizontal="center"/>
    </xf>
    <xf numFmtId="0" fontId="37" fillId="0" borderId="9" xfId="0" applyFont="1" applyFill="1" applyBorder="1" applyAlignment="1">
      <alignment horizontal="center"/>
    </xf>
    <xf numFmtId="2" fontId="37" fillId="0" borderId="9" xfId="0" applyNumberFormat="1" applyFont="1" applyFill="1" applyBorder="1" applyAlignment="1">
      <alignment horizontal="center"/>
    </xf>
    <xf numFmtId="169" fontId="37" fillId="0" borderId="9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wrapText="1"/>
    </xf>
    <xf numFmtId="175" fontId="38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center"/>
    </xf>
    <xf numFmtId="2" fontId="38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horizontal="center"/>
    </xf>
    <xf numFmtId="172" fontId="13" fillId="0" borderId="3" xfId="365" applyNumberFormat="1" applyFont="1" applyFill="1" applyBorder="1" applyAlignment="1">
      <alignment horizontal="center"/>
    </xf>
    <xf numFmtId="172" fontId="13" fillId="0" borderId="1" xfId="365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41" fillId="2" borderId="0" xfId="85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wrapText="1"/>
    </xf>
    <xf numFmtId="176" fontId="6" fillId="0" borderId="0" xfId="0" applyNumberFormat="1" applyFont="1"/>
    <xf numFmtId="177" fontId="36" fillId="0" borderId="0" xfId="0" applyNumberFormat="1" applyFont="1" applyAlignment="1">
      <alignment horizontal="left" vertical="center"/>
    </xf>
    <xf numFmtId="0" fontId="37" fillId="36" borderId="6" xfId="0" applyFont="1" applyFill="1" applyBorder="1" applyAlignment="1">
      <alignment horizontal="center" vertical="center" wrapText="1"/>
    </xf>
    <xf numFmtId="0" fontId="44" fillId="36" borderId="10" xfId="0" applyFont="1" applyFill="1" applyBorder="1" applyAlignment="1">
      <alignment horizontal="center" vertical="center" wrapText="1"/>
    </xf>
    <xf numFmtId="169" fontId="44" fillId="36" borderId="10" xfId="0" applyNumberFormat="1" applyFont="1" applyFill="1" applyBorder="1" applyAlignment="1">
      <alignment horizontal="center" vertical="center"/>
    </xf>
    <xf numFmtId="169" fontId="44" fillId="36" borderId="10" xfId="0" applyNumberFormat="1" applyFont="1" applyFill="1" applyBorder="1" applyAlignment="1">
      <alignment horizontal="center" wrapText="1"/>
    </xf>
    <xf numFmtId="0" fontId="44" fillId="0" borderId="9" xfId="0" applyFont="1" applyFill="1" applyBorder="1" applyAlignment="1">
      <alignment horizontal="center" wrapText="1"/>
    </xf>
    <xf numFmtId="175" fontId="44" fillId="0" borderId="9" xfId="0" applyNumberFormat="1" applyFont="1" applyFill="1" applyBorder="1" applyAlignment="1">
      <alignment horizontal="center"/>
    </xf>
    <xf numFmtId="0" fontId="44" fillId="0" borderId="9" xfId="0" applyFont="1" applyFill="1" applyBorder="1" applyAlignment="1">
      <alignment horizontal="center"/>
    </xf>
    <xf numFmtId="2" fontId="44" fillId="0" borderId="9" xfId="0" applyNumberFormat="1" applyFont="1" applyFill="1" applyBorder="1" applyAlignment="1">
      <alignment horizontal="center"/>
    </xf>
    <xf numFmtId="169" fontId="44" fillId="0" borderId="9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175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78" fontId="6" fillId="0" borderId="0" xfId="0" applyNumberFormat="1" applyFont="1" applyFill="1" applyBorder="1"/>
    <xf numFmtId="174" fontId="8" fillId="0" borderId="1" xfId="0" applyNumberFormat="1" applyFont="1" applyFill="1" applyBorder="1" applyAlignment="1">
      <alignment horizontal="center"/>
    </xf>
    <xf numFmtId="172" fontId="12" fillId="0" borderId="0" xfId="0" applyNumberFormat="1" applyFont="1" applyFill="1" applyBorder="1"/>
    <xf numFmtId="0" fontId="37" fillId="36" borderId="6" xfId="0" applyFont="1" applyFill="1" applyBorder="1" applyAlignment="1">
      <alignment horizontal="center" vertical="center" wrapText="1"/>
    </xf>
    <xf numFmtId="0" fontId="44" fillId="36" borderId="6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/>
    </xf>
    <xf numFmtId="0" fontId="6" fillId="0" borderId="1" xfId="367" applyFont="1" applyFill="1" applyBorder="1" applyAlignment="1">
      <alignment horizontal="center" wrapText="1"/>
    </xf>
    <xf numFmtId="172" fontId="8" fillId="0" borderId="1" xfId="0" applyNumberFormat="1" applyFont="1" applyBorder="1" applyAlignment="1">
      <alignment wrapText="1"/>
    </xf>
    <xf numFmtId="0" fontId="6" fillId="0" borderId="31" xfId="367" applyFont="1" applyFill="1" applyBorder="1" applyAlignment="1">
      <alignment horizontal="center" wrapText="1"/>
    </xf>
    <xf numFmtId="172" fontId="8" fillId="0" borderId="31" xfId="0" applyNumberFormat="1" applyFont="1" applyBorder="1" applyAlignment="1">
      <alignment wrapText="1"/>
    </xf>
    <xf numFmtId="0" fontId="37" fillId="36" borderId="4" xfId="0" applyFont="1" applyFill="1" applyBorder="1" applyAlignment="1">
      <alignment horizontal="center" vertical="center" wrapText="1"/>
    </xf>
    <xf numFmtId="0" fontId="37" fillId="36" borderId="5" xfId="0" applyFont="1" applyFill="1" applyBorder="1" applyAlignment="1">
      <alignment horizontal="center" vertical="center" wrapText="1"/>
    </xf>
    <xf numFmtId="0" fontId="37" fillId="36" borderId="6" xfId="0" applyFont="1" applyFill="1" applyBorder="1" applyAlignment="1">
      <alignment horizontal="center" vertical="center" wrapText="1"/>
    </xf>
    <xf numFmtId="0" fontId="44" fillId="36" borderId="4" xfId="0" applyFont="1" applyFill="1" applyBorder="1" applyAlignment="1">
      <alignment horizontal="center" wrapText="1"/>
    </xf>
    <xf numFmtId="0" fontId="44" fillId="36" borderId="5" xfId="0" applyFont="1" applyFill="1" applyBorder="1" applyAlignment="1">
      <alignment horizontal="center" wrapText="1"/>
    </xf>
    <xf numFmtId="0" fontId="44" fillId="36" borderId="6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0" fontId="46" fillId="0" borderId="0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44" fillId="36" borderId="4" xfId="0" applyFont="1" applyFill="1" applyBorder="1" applyAlignment="1">
      <alignment horizontal="center" vertical="center" wrapText="1"/>
    </xf>
    <xf numFmtId="0" fontId="44" fillId="36" borderId="5" xfId="0" applyFont="1" applyFill="1" applyBorder="1" applyAlignment="1">
      <alignment horizontal="center" vertical="center" wrapText="1"/>
    </xf>
    <xf numFmtId="0" fontId="44" fillId="36" borderId="6" xfId="0" applyFont="1" applyFill="1" applyBorder="1" applyAlignment="1">
      <alignment horizontal="center" vertical="center" wrapText="1"/>
    </xf>
    <xf numFmtId="0" fontId="37" fillId="36" borderId="4" xfId="0" applyFont="1" applyFill="1" applyBorder="1" applyAlignment="1">
      <alignment horizontal="center" wrapText="1"/>
    </xf>
    <xf numFmtId="0" fontId="37" fillId="36" borderId="5" xfId="0" applyFont="1" applyFill="1" applyBorder="1" applyAlignment="1">
      <alignment horizontal="center" wrapText="1"/>
    </xf>
    <xf numFmtId="0" fontId="37" fillId="36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35" xfId="0" applyFont="1" applyFill="1" applyBorder="1" applyAlignment="1">
      <alignment horizontal="left" wrapText="1"/>
    </xf>
    <xf numFmtId="0" fontId="7" fillId="0" borderId="36" xfId="0" applyFont="1" applyFill="1" applyBorder="1" applyAlignment="1">
      <alignment horizontal="left" wrapText="1"/>
    </xf>
    <xf numFmtId="0" fontId="7" fillId="0" borderId="37" xfId="0" applyFont="1" applyFill="1" applyBorder="1" applyAlignment="1">
      <alignment horizontal="left" wrapText="1"/>
    </xf>
    <xf numFmtId="0" fontId="8" fillId="0" borderId="28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172" fontId="8" fillId="0" borderId="29" xfId="0" applyNumberFormat="1" applyFont="1" applyBorder="1" applyAlignment="1">
      <alignment horizontal="center" vertical="center" wrapText="1"/>
    </xf>
    <xf numFmtId="172" fontId="8" fillId="0" borderId="32" xfId="0" applyNumberFormat="1" applyFont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6" fillId="0" borderId="3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</cellXfs>
  <cellStyles count="1199">
    <cellStyle name="20% - Ênfase1" xfId="24" builtinId="30" hidden="1"/>
    <cellStyle name="20% - Ênfase1" xfId="60" builtinId="30" hidden="1"/>
    <cellStyle name="20% - Ênfase1" xfId="109" builtinId="30" hidden="1"/>
    <cellStyle name="20% - Ênfase1" xfId="142" builtinId="30" hidden="1"/>
    <cellStyle name="20% - Ênfase1" xfId="189" builtinId="30" hidden="1"/>
    <cellStyle name="20% - Ênfase1" xfId="225" builtinId="30" hidden="1"/>
    <cellStyle name="20% - Ênfase1" xfId="106" builtinId="30" hidden="1"/>
    <cellStyle name="20% - Ênfase1" xfId="262" builtinId="30" hidden="1"/>
    <cellStyle name="20% - Ênfase1" xfId="307" builtinId="30" hidden="1"/>
    <cellStyle name="20% - Ênfase1" xfId="342" builtinId="30" hidden="1"/>
    <cellStyle name="20% - Ênfase1" xfId="390" builtinId="30" hidden="1"/>
    <cellStyle name="20% - Ênfase1" xfId="462" builtinId="30" hidden="1"/>
    <cellStyle name="20% - Ênfase1" xfId="498" builtinId="30" hidden="1"/>
    <cellStyle name="20% - Ênfase1" xfId="548" builtinId="30" hidden="1"/>
    <cellStyle name="20% - Ênfase1" xfId="581" builtinId="30" hidden="1"/>
    <cellStyle name="20% - Ênfase1" xfId="628" builtinId="30" hidden="1"/>
    <cellStyle name="20% - Ênfase1" xfId="664" builtinId="30" hidden="1"/>
    <cellStyle name="20% - Ênfase1" xfId="545" builtinId="30" hidden="1"/>
    <cellStyle name="20% - Ênfase1" xfId="700" builtinId="30" hidden="1"/>
    <cellStyle name="20% - Ênfase1" xfId="745" builtinId="30" hidden="1"/>
    <cellStyle name="20% - Ênfase1" xfId="780" builtinId="30" hidden="1"/>
    <cellStyle name="20% - Ênfase1" xfId="840" builtinId="30" hidden="1"/>
    <cellStyle name="20% - Ênfase1" xfId="882" builtinId="30" hidden="1"/>
    <cellStyle name="20% - Ênfase1" xfId="927" builtinId="30" hidden="1"/>
    <cellStyle name="20% - Ênfase1" xfId="960" builtinId="30" hidden="1"/>
    <cellStyle name="20% - Ênfase1" xfId="1007" builtinId="30" hidden="1"/>
    <cellStyle name="20% - Ênfase1" xfId="1043" builtinId="30" hidden="1"/>
    <cellStyle name="20% - Ênfase1" xfId="924" builtinId="30" hidden="1"/>
    <cellStyle name="20% - Ênfase1" xfId="1079" builtinId="30" hidden="1"/>
    <cellStyle name="20% - Ênfase1" xfId="1124" builtinId="30" hidden="1"/>
    <cellStyle name="20% - Ênfase1" xfId="1159" builtinId="30" hidden="1"/>
    <cellStyle name="20% - Ênfase2" xfId="28" builtinId="34" hidden="1"/>
    <cellStyle name="20% - Ênfase2" xfId="64" builtinId="34" hidden="1"/>
    <cellStyle name="20% - Ênfase2" xfId="113" builtinId="34" hidden="1"/>
    <cellStyle name="20% - Ênfase2" xfId="146" builtinId="34" hidden="1"/>
    <cellStyle name="20% - Ênfase2" xfId="193" builtinId="34" hidden="1"/>
    <cellStyle name="20% - Ênfase2" xfId="229" builtinId="34" hidden="1"/>
    <cellStyle name="20% - Ênfase2" xfId="97" builtinId="34" hidden="1"/>
    <cellStyle name="20% - Ênfase2" xfId="266" builtinId="34" hidden="1"/>
    <cellStyle name="20% - Ênfase2" xfId="311" builtinId="34" hidden="1"/>
    <cellStyle name="20% - Ênfase2" xfId="346" builtinId="34" hidden="1"/>
    <cellStyle name="20% - Ênfase2" xfId="394" builtinId="34" hidden="1"/>
    <cellStyle name="20% - Ênfase2" xfId="466" builtinId="34" hidden="1"/>
    <cellStyle name="20% - Ênfase2" xfId="502" builtinId="34" hidden="1"/>
    <cellStyle name="20% - Ênfase2" xfId="552" builtinId="34" hidden="1"/>
    <cellStyle name="20% - Ênfase2" xfId="585" builtinId="34" hidden="1"/>
    <cellStyle name="20% - Ênfase2" xfId="632" builtinId="34" hidden="1"/>
    <cellStyle name="20% - Ênfase2" xfId="668" builtinId="34" hidden="1"/>
    <cellStyle name="20% - Ênfase2" xfId="536" builtinId="34" hidden="1"/>
    <cellStyle name="20% - Ênfase2" xfId="704" builtinId="34" hidden="1"/>
    <cellStyle name="20% - Ênfase2" xfId="749" builtinId="34" hidden="1"/>
    <cellStyle name="20% - Ênfase2" xfId="784" builtinId="34" hidden="1"/>
    <cellStyle name="20% - Ênfase2" xfId="851" builtinId="34" hidden="1"/>
    <cellStyle name="20% - Ênfase2" xfId="886" builtinId="34" hidden="1"/>
    <cellStyle name="20% - Ênfase2" xfId="931" builtinId="34" hidden="1"/>
    <cellStyle name="20% - Ênfase2" xfId="964" builtinId="34" hidden="1"/>
    <cellStyle name="20% - Ênfase2" xfId="1011" builtinId="34" hidden="1"/>
    <cellStyle name="20% - Ênfase2" xfId="1047" builtinId="34" hidden="1"/>
    <cellStyle name="20% - Ênfase2" xfId="915" builtinId="34" hidden="1"/>
    <cellStyle name="20% - Ênfase2" xfId="1083" builtinId="34" hidden="1"/>
    <cellStyle name="20% - Ênfase2" xfId="1128" builtinId="34" hidden="1"/>
    <cellStyle name="20% - Ênfase2" xfId="1163" builtinId="34" hidden="1"/>
    <cellStyle name="20% - Ênfase3" xfId="32" builtinId="38" hidden="1"/>
    <cellStyle name="20% - Ênfase3" xfId="68" builtinId="38" hidden="1"/>
    <cellStyle name="20% - Ênfase3" xfId="117" builtinId="38" hidden="1"/>
    <cellStyle name="20% - Ênfase3" xfId="150" builtinId="38" hidden="1"/>
    <cellStyle name="20% - Ênfase3" xfId="197" builtinId="38" hidden="1"/>
    <cellStyle name="20% - Ênfase3" xfId="233" builtinId="38" hidden="1"/>
    <cellStyle name="20% - Ênfase3" xfId="93" builtinId="38" hidden="1"/>
    <cellStyle name="20% - Ênfase3" xfId="270" builtinId="38" hidden="1"/>
    <cellStyle name="20% - Ênfase3" xfId="315" builtinId="38" hidden="1"/>
    <cellStyle name="20% - Ênfase3" xfId="350" builtinId="38" hidden="1"/>
    <cellStyle name="20% - Ênfase3" xfId="398" builtinId="38" hidden="1"/>
    <cellStyle name="20% - Ênfase3" xfId="470" builtinId="38" hidden="1"/>
    <cellStyle name="20% - Ênfase3" xfId="506" builtinId="38" hidden="1"/>
    <cellStyle name="20% - Ênfase3" xfId="556" builtinId="38" hidden="1"/>
    <cellStyle name="20% - Ênfase3" xfId="589" builtinId="38" hidden="1"/>
    <cellStyle name="20% - Ênfase3" xfId="636" builtinId="38" hidden="1"/>
    <cellStyle name="20% - Ênfase3" xfId="672" builtinId="38" hidden="1"/>
    <cellStyle name="20% - Ênfase3" xfId="532" builtinId="38" hidden="1"/>
    <cellStyle name="20% - Ênfase3" xfId="708" builtinId="38" hidden="1"/>
    <cellStyle name="20% - Ênfase3" xfId="753" builtinId="38" hidden="1"/>
    <cellStyle name="20% - Ênfase3" xfId="788" builtinId="38" hidden="1"/>
    <cellStyle name="20% - Ênfase3" xfId="855" builtinId="38" hidden="1"/>
    <cellStyle name="20% - Ênfase3" xfId="890" builtinId="38" hidden="1"/>
    <cellStyle name="20% - Ênfase3" xfId="935" builtinId="38" hidden="1"/>
    <cellStyle name="20% - Ênfase3" xfId="968" builtinId="38" hidden="1"/>
    <cellStyle name="20% - Ênfase3" xfId="1015" builtinId="38" hidden="1"/>
    <cellStyle name="20% - Ênfase3" xfId="1051" builtinId="38" hidden="1"/>
    <cellStyle name="20% - Ênfase3" xfId="911" builtinId="38" hidden="1"/>
    <cellStyle name="20% - Ênfase3" xfId="1087" builtinId="38" hidden="1"/>
    <cellStyle name="20% - Ênfase3" xfId="1132" builtinId="38" hidden="1"/>
    <cellStyle name="20% - Ênfase3" xfId="1167" builtinId="38" hidden="1"/>
    <cellStyle name="20% - Ênfase4" xfId="36" builtinId="42" hidden="1"/>
    <cellStyle name="20% - Ênfase4" xfId="72" builtinId="42" hidden="1"/>
    <cellStyle name="20% - Ênfase4" xfId="121" builtinId="42" hidden="1"/>
    <cellStyle name="20% - Ênfase4" xfId="154" builtinId="42" hidden="1"/>
    <cellStyle name="20% - Ênfase4" xfId="201" builtinId="42" hidden="1"/>
    <cellStyle name="20% - Ênfase4" xfId="237" builtinId="42" hidden="1"/>
    <cellStyle name="20% - Ênfase4" xfId="89" builtinId="42" hidden="1"/>
    <cellStyle name="20% - Ênfase4" xfId="274" builtinId="42" hidden="1"/>
    <cellStyle name="20% - Ênfase4" xfId="319" builtinId="42" hidden="1"/>
    <cellStyle name="20% - Ênfase4" xfId="354" builtinId="42" hidden="1"/>
    <cellStyle name="20% - Ênfase4" xfId="402" builtinId="42" hidden="1"/>
    <cellStyle name="20% - Ênfase4" xfId="474" builtinId="42" hidden="1"/>
    <cellStyle name="20% - Ênfase4" xfId="510" builtinId="42" hidden="1"/>
    <cellStyle name="20% - Ênfase4" xfId="560" builtinId="42" hidden="1"/>
    <cellStyle name="20% - Ênfase4" xfId="593" builtinId="42" hidden="1"/>
    <cellStyle name="20% - Ênfase4" xfId="640" builtinId="42" hidden="1"/>
    <cellStyle name="20% - Ênfase4" xfId="676" builtinId="42" hidden="1"/>
    <cellStyle name="20% - Ênfase4" xfId="528" builtinId="42" hidden="1"/>
    <cellStyle name="20% - Ênfase4" xfId="712" builtinId="42" hidden="1"/>
    <cellStyle name="20% - Ênfase4" xfId="757" builtinId="42" hidden="1"/>
    <cellStyle name="20% - Ênfase4" xfId="792" builtinId="42" hidden="1"/>
    <cellStyle name="20% - Ênfase4" xfId="859" builtinId="42" hidden="1"/>
    <cellStyle name="20% - Ênfase4" xfId="894" builtinId="42" hidden="1"/>
    <cellStyle name="20% - Ênfase4" xfId="939" builtinId="42" hidden="1"/>
    <cellStyle name="20% - Ênfase4" xfId="972" builtinId="42" hidden="1"/>
    <cellStyle name="20% - Ênfase4" xfId="1019" builtinId="42" hidden="1"/>
    <cellStyle name="20% - Ênfase4" xfId="1055" builtinId="42" hidden="1"/>
    <cellStyle name="20% - Ênfase4" xfId="907" builtinId="42" hidden="1"/>
    <cellStyle name="20% - Ênfase4" xfId="1091" builtinId="42" hidden="1"/>
    <cellStyle name="20% - Ênfase4" xfId="1136" builtinId="42" hidden="1"/>
    <cellStyle name="20% - Ênfase4" xfId="1171" builtinId="42" hidden="1"/>
    <cellStyle name="20% - Ênfase5" xfId="40" builtinId="46" hidden="1"/>
    <cellStyle name="20% - Ênfase5" xfId="76" builtinId="46" hidden="1"/>
    <cellStyle name="20% - Ênfase5" xfId="125" builtinId="46" hidden="1"/>
    <cellStyle name="20% - Ênfase5" xfId="158" builtinId="46" hidden="1"/>
    <cellStyle name="20% - Ênfase5" xfId="205" builtinId="46" hidden="1"/>
    <cellStyle name="20% - Ênfase5" xfId="241" builtinId="46" hidden="1"/>
    <cellStyle name="20% - Ênfase5" xfId="248" builtinId="46" hidden="1"/>
    <cellStyle name="20% - Ênfase5" xfId="278" builtinId="46" hidden="1"/>
    <cellStyle name="20% - Ênfase5" xfId="323" builtinId="46" hidden="1"/>
    <cellStyle name="20% - Ênfase5" xfId="358" builtinId="46" hidden="1"/>
    <cellStyle name="20% - Ênfase5" xfId="406" builtinId="46" hidden="1"/>
    <cellStyle name="20% - Ênfase5" xfId="478" builtinId="46" hidden="1"/>
    <cellStyle name="20% - Ênfase5" xfId="514" builtinId="46" hidden="1"/>
    <cellStyle name="20% - Ênfase5" xfId="564" builtinId="46" hidden="1"/>
    <cellStyle name="20% - Ênfase5" xfId="597" builtinId="46" hidden="1"/>
    <cellStyle name="20% - Ênfase5" xfId="644" builtinId="46" hidden="1"/>
    <cellStyle name="20% - Ênfase5" xfId="680" builtinId="46" hidden="1"/>
    <cellStyle name="20% - Ênfase5" xfId="687" builtinId="46" hidden="1"/>
    <cellStyle name="20% - Ênfase5" xfId="716" builtinId="46" hidden="1"/>
    <cellStyle name="20% - Ênfase5" xfId="761" builtinId="46" hidden="1"/>
    <cellStyle name="20% - Ênfase5" xfId="796" builtinId="46" hidden="1"/>
    <cellStyle name="20% - Ênfase5" xfId="863" builtinId="46" hidden="1"/>
    <cellStyle name="20% - Ênfase5" xfId="898" builtinId="46" hidden="1"/>
    <cellStyle name="20% - Ênfase5" xfId="943" builtinId="46" hidden="1"/>
    <cellStyle name="20% - Ênfase5" xfId="976" builtinId="46" hidden="1"/>
    <cellStyle name="20% - Ênfase5" xfId="1023" builtinId="46" hidden="1"/>
    <cellStyle name="20% - Ênfase5" xfId="1059" builtinId="46" hidden="1"/>
    <cellStyle name="20% - Ênfase5" xfId="1066" builtinId="46" hidden="1"/>
    <cellStyle name="20% - Ênfase5" xfId="1095" builtinId="46" hidden="1"/>
    <cellStyle name="20% - Ênfase5" xfId="1140" builtinId="46" hidden="1"/>
    <cellStyle name="20% - Ênfase5" xfId="1175" builtinId="46" hidden="1"/>
    <cellStyle name="20% - Ênfase6" xfId="44" builtinId="50" hidden="1"/>
    <cellStyle name="20% - Ênfase6" xfId="80" builtinId="50" hidden="1"/>
    <cellStyle name="20% - Ênfase6" xfId="129" builtinId="50" hidden="1"/>
    <cellStyle name="20% - Ênfase6" xfId="162" builtinId="50" hidden="1"/>
    <cellStyle name="20% - Ênfase6" xfId="209" builtinId="50" hidden="1"/>
    <cellStyle name="20% - Ênfase6" xfId="245" builtinId="50" hidden="1"/>
    <cellStyle name="20% - Ênfase6" xfId="253" builtinId="50" hidden="1"/>
    <cellStyle name="20% - Ênfase6" xfId="282" builtinId="50" hidden="1"/>
    <cellStyle name="20% - Ênfase6" xfId="327" builtinId="50" hidden="1"/>
    <cellStyle name="20% - Ênfase6" xfId="362" builtinId="50" hidden="1"/>
    <cellStyle name="20% - Ênfase6" xfId="410" builtinId="50" hidden="1"/>
    <cellStyle name="20% - Ênfase6" xfId="482" builtinId="50" hidden="1"/>
    <cellStyle name="20% - Ênfase6" xfId="518" builtinId="50" hidden="1"/>
    <cellStyle name="20% - Ênfase6" xfId="568" builtinId="50" hidden="1"/>
    <cellStyle name="20% - Ênfase6" xfId="601" builtinId="50" hidden="1"/>
    <cellStyle name="20% - Ênfase6" xfId="648" builtinId="50" hidden="1"/>
    <cellStyle name="20% - Ênfase6" xfId="684" builtinId="50" hidden="1"/>
    <cellStyle name="20% - Ênfase6" xfId="692" builtinId="50" hidden="1"/>
    <cellStyle name="20% - Ênfase6" xfId="720" builtinId="50" hidden="1"/>
    <cellStyle name="20% - Ênfase6" xfId="765" builtinId="50" hidden="1"/>
    <cellStyle name="20% - Ênfase6" xfId="800" builtinId="50" hidden="1"/>
    <cellStyle name="20% - Ênfase6" xfId="867" builtinId="50" hidden="1"/>
    <cellStyle name="20% - Ênfase6" xfId="902" builtinId="50" hidden="1"/>
    <cellStyle name="20% - Ênfase6" xfId="947" builtinId="50" hidden="1"/>
    <cellStyle name="20% - Ênfase6" xfId="980" builtinId="50" hidden="1"/>
    <cellStyle name="20% - Ênfase6" xfId="1027" builtinId="50" hidden="1"/>
    <cellStyle name="20% - Ênfase6" xfId="1063" builtinId="50" hidden="1"/>
    <cellStyle name="20% - Ênfase6" xfId="1071" builtinId="50" hidden="1"/>
    <cellStyle name="20% - Ênfase6" xfId="1099" builtinId="50" hidden="1"/>
    <cellStyle name="20% - Ênfase6" xfId="1144" builtinId="50" hidden="1"/>
    <cellStyle name="20% - Ênfase6" xfId="1179" builtinId="50" hidden="1"/>
    <cellStyle name="40% - Ênfase1" xfId="25" builtinId="31" hidden="1"/>
    <cellStyle name="40% - Ênfase1" xfId="61" builtinId="31" hidden="1"/>
    <cellStyle name="40% - Ênfase1" xfId="110" builtinId="31" hidden="1"/>
    <cellStyle name="40% - Ênfase1" xfId="143" builtinId="31" hidden="1"/>
    <cellStyle name="40% - Ênfase1" xfId="190" builtinId="31" hidden="1"/>
    <cellStyle name="40% - Ênfase1" xfId="226" builtinId="31" hidden="1"/>
    <cellStyle name="40% - Ênfase1" xfId="102" builtinId="31" hidden="1"/>
    <cellStyle name="40% - Ênfase1" xfId="263" builtinId="31" hidden="1"/>
    <cellStyle name="40% - Ênfase1" xfId="308" builtinId="31" hidden="1"/>
    <cellStyle name="40% - Ênfase1" xfId="343" builtinId="31" hidden="1"/>
    <cellStyle name="40% - Ênfase1" xfId="391" builtinId="31" hidden="1"/>
    <cellStyle name="40% - Ênfase1" xfId="463" builtinId="31" hidden="1"/>
    <cellStyle name="40% - Ênfase1" xfId="499" builtinId="31" hidden="1"/>
    <cellStyle name="40% - Ênfase1" xfId="549" builtinId="31" hidden="1"/>
    <cellStyle name="40% - Ênfase1" xfId="582" builtinId="31" hidden="1"/>
    <cellStyle name="40% - Ênfase1" xfId="629" builtinId="31" hidden="1"/>
    <cellStyle name="40% - Ênfase1" xfId="665" builtinId="31" hidden="1"/>
    <cellStyle name="40% - Ênfase1" xfId="541" builtinId="31" hidden="1"/>
    <cellStyle name="40% - Ênfase1" xfId="701" builtinId="31" hidden="1"/>
    <cellStyle name="40% - Ênfase1" xfId="746" builtinId="31" hidden="1"/>
    <cellStyle name="40% - Ênfase1" xfId="781" builtinId="31" hidden="1"/>
    <cellStyle name="40% - Ênfase1" xfId="525" builtinId="31" hidden="1"/>
    <cellStyle name="40% - Ênfase1" xfId="883" builtinId="31" hidden="1"/>
    <cellStyle name="40% - Ênfase1" xfId="928" builtinId="31" hidden="1"/>
    <cellStyle name="40% - Ênfase1" xfId="961" builtinId="31" hidden="1"/>
    <cellStyle name="40% - Ênfase1" xfId="1008" builtinId="31" hidden="1"/>
    <cellStyle name="40% - Ênfase1" xfId="1044" builtinId="31" hidden="1"/>
    <cellStyle name="40% - Ênfase1" xfId="920" builtinId="31" hidden="1"/>
    <cellStyle name="40% - Ênfase1" xfId="1080" builtinId="31" hidden="1"/>
    <cellStyle name="40% - Ênfase1" xfId="1125" builtinId="31" hidden="1"/>
    <cellStyle name="40% - Ênfase1" xfId="1160" builtinId="31" hidden="1"/>
    <cellStyle name="40% - Ênfase2" xfId="29" builtinId="35" hidden="1"/>
    <cellStyle name="40% - Ênfase2" xfId="65" builtinId="35" hidden="1"/>
    <cellStyle name="40% - Ênfase2" xfId="114" builtinId="35" hidden="1"/>
    <cellStyle name="40% - Ênfase2" xfId="147" builtinId="35" hidden="1"/>
    <cellStyle name="40% - Ênfase2" xfId="194" builtinId="35" hidden="1"/>
    <cellStyle name="40% - Ênfase2" xfId="230" builtinId="35" hidden="1"/>
    <cellStyle name="40% - Ênfase2" xfId="96" builtinId="35" hidden="1"/>
    <cellStyle name="40% - Ênfase2" xfId="267" builtinId="35" hidden="1"/>
    <cellStyle name="40% - Ênfase2" xfId="312" builtinId="35" hidden="1"/>
    <cellStyle name="40% - Ênfase2" xfId="347" builtinId="35" hidden="1"/>
    <cellStyle name="40% - Ênfase2" xfId="395" builtinId="35" hidden="1"/>
    <cellStyle name="40% - Ênfase2" xfId="467" builtinId="35" hidden="1"/>
    <cellStyle name="40% - Ênfase2" xfId="503" builtinId="35" hidden="1"/>
    <cellStyle name="40% - Ênfase2" xfId="553" builtinId="35" hidden="1"/>
    <cellStyle name="40% - Ênfase2" xfId="586" builtinId="35" hidden="1"/>
    <cellStyle name="40% - Ênfase2" xfId="633" builtinId="35" hidden="1"/>
    <cellStyle name="40% - Ênfase2" xfId="669" builtinId="35" hidden="1"/>
    <cellStyle name="40% - Ênfase2" xfId="535" builtinId="35" hidden="1"/>
    <cellStyle name="40% - Ênfase2" xfId="705" builtinId="35" hidden="1"/>
    <cellStyle name="40% - Ênfase2" xfId="750" builtinId="35" hidden="1"/>
    <cellStyle name="40% - Ênfase2" xfId="785" builtinId="35" hidden="1"/>
    <cellStyle name="40% - Ênfase2" xfId="852" builtinId="35" hidden="1"/>
    <cellStyle name="40% - Ênfase2" xfId="887" builtinId="35" hidden="1"/>
    <cellStyle name="40% - Ênfase2" xfId="932" builtinId="35" hidden="1"/>
    <cellStyle name="40% - Ênfase2" xfId="965" builtinId="35" hidden="1"/>
    <cellStyle name="40% - Ênfase2" xfId="1012" builtinId="35" hidden="1"/>
    <cellStyle name="40% - Ênfase2" xfId="1048" builtinId="35" hidden="1"/>
    <cellStyle name="40% - Ênfase2" xfId="914" builtinId="35" hidden="1"/>
    <cellStyle name="40% - Ênfase2" xfId="1084" builtinId="35" hidden="1"/>
    <cellStyle name="40% - Ênfase2" xfId="1129" builtinId="35" hidden="1"/>
    <cellStyle name="40% - Ênfase2" xfId="1164" builtinId="35" hidden="1"/>
    <cellStyle name="40% - Ênfase3" xfId="33" builtinId="39" hidden="1"/>
    <cellStyle name="40% - Ênfase3" xfId="69" builtinId="39" hidden="1"/>
    <cellStyle name="40% - Ênfase3" xfId="118" builtinId="39" hidden="1"/>
    <cellStyle name="40% - Ênfase3" xfId="151" builtinId="39" hidden="1"/>
    <cellStyle name="40% - Ênfase3" xfId="198" builtinId="39" hidden="1"/>
    <cellStyle name="40% - Ênfase3" xfId="234" builtinId="39" hidden="1"/>
    <cellStyle name="40% - Ênfase3" xfId="92" builtinId="39" hidden="1"/>
    <cellStyle name="40% - Ênfase3" xfId="271" builtinId="39" hidden="1"/>
    <cellStyle name="40% - Ênfase3" xfId="316" builtinId="39" hidden="1"/>
    <cellStyle name="40% - Ênfase3" xfId="351" builtinId="39" hidden="1"/>
    <cellStyle name="40% - Ênfase3" xfId="399" builtinId="39" hidden="1"/>
    <cellStyle name="40% - Ênfase3" xfId="471" builtinId="39" hidden="1"/>
    <cellStyle name="40% - Ênfase3" xfId="507" builtinId="39" hidden="1"/>
    <cellStyle name="40% - Ênfase3" xfId="557" builtinId="39" hidden="1"/>
    <cellStyle name="40% - Ênfase3" xfId="590" builtinId="39" hidden="1"/>
    <cellStyle name="40% - Ênfase3" xfId="637" builtinId="39" hidden="1"/>
    <cellStyle name="40% - Ênfase3" xfId="673" builtinId="39" hidden="1"/>
    <cellStyle name="40% - Ênfase3" xfId="531" builtinId="39" hidden="1"/>
    <cellStyle name="40% - Ênfase3" xfId="709" builtinId="39" hidden="1"/>
    <cellStyle name="40% - Ênfase3" xfId="754" builtinId="39" hidden="1"/>
    <cellStyle name="40% - Ênfase3" xfId="789" builtinId="39" hidden="1"/>
    <cellStyle name="40% - Ênfase3" xfId="856" builtinId="39" hidden="1"/>
    <cellStyle name="40% - Ênfase3" xfId="891" builtinId="39" hidden="1"/>
    <cellStyle name="40% - Ênfase3" xfId="936" builtinId="39" hidden="1"/>
    <cellStyle name="40% - Ênfase3" xfId="969" builtinId="39" hidden="1"/>
    <cellStyle name="40% - Ênfase3" xfId="1016" builtinId="39" hidden="1"/>
    <cellStyle name="40% - Ênfase3" xfId="1052" builtinId="39" hidden="1"/>
    <cellStyle name="40% - Ênfase3" xfId="910" builtinId="39" hidden="1"/>
    <cellStyle name="40% - Ênfase3" xfId="1088" builtinId="39" hidden="1"/>
    <cellStyle name="40% - Ênfase3" xfId="1133" builtinId="39" hidden="1"/>
    <cellStyle name="40% - Ênfase3" xfId="1168" builtinId="39" hidden="1"/>
    <cellStyle name="40% - Ênfase4" xfId="37" builtinId="43" hidden="1"/>
    <cellStyle name="40% - Ênfase4" xfId="73" builtinId="43" hidden="1"/>
    <cellStyle name="40% - Ênfase4" xfId="122" builtinId="43" hidden="1"/>
    <cellStyle name="40% - Ênfase4" xfId="155" builtinId="43" hidden="1"/>
    <cellStyle name="40% - Ênfase4" xfId="202" builtinId="43" hidden="1"/>
    <cellStyle name="40% - Ênfase4" xfId="238" builtinId="43" hidden="1"/>
    <cellStyle name="40% - Ênfase4" xfId="88" builtinId="43" hidden="1"/>
    <cellStyle name="40% - Ênfase4" xfId="275" builtinId="43" hidden="1"/>
    <cellStyle name="40% - Ênfase4" xfId="320" builtinId="43" hidden="1"/>
    <cellStyle name="40% - Ênfase4" xfId="355" builtinId="43" hidden="1"/>
    <cellStyle name="40% - Ênfase4" xfId="403" builtinId="43" hidden="1"/>
    <cellStyle name="40% - Ênfase4" xfId="475" builtinId="43" hidden="1"/>
    <cellStyle name="40% - Ênfase4" xfId="511" builtinId="43" hidden="1"/>
    <cellStyle name="40% - Ênfase4" xfId="561" builtinId="43" hidden="1"/>
    <cellStyle name="40% - Ênfase4" xfId="594" builtinId="43" hidden="1"/>
    <cellStyle name="40% - Ênfase4" xfId="641" builtinId="43" hidden="1"/>
    <cellStyle name="40% - Ênfase4" xfId="677" builtinId="43" hidden="1"/>
    <cellStyle name="40% - Ênfase4" xfId="527" builtinId="43" hidden="1"/>
    <cellStyle name="40% - Ênfase4" xfId="713" builtinId="43" hidden="1"/>
    <cellStyle name="40% - Ênfase4" xfId="758" builtinId="43" hidden="1"/>
    <cellStyle name="40% - Ênfase4" xfId="793" builtinId="43" hidden="1"/>
    <cellStyle name="40% - Ênfase4" xfId="860" builtinId="43" hidden="1"/>
    <cellStyle name="40% - Ênfase4" xfId="895" builtinId="43" hidden="1"/>
    <cellStyle name="40% - Ênfase4" xfId="940" builtinId="43" hidden="1"/>
    <cellStyle name="40% - Ênfase4" xfId="973" builtinId="43" hidden="1"/>
    <cellStyle name="40% - Ênfase4" xfId="1020" builtinId="43" hidden="1"/>
    <cellStyle name="40% - Ênfase4" xfId="1056" builtinId="43" hidden="1"/>
    <cellStyle name="40% - Ênfase4" xfId="906" builtinId="43" hidden="1"/>
    <cellStyle name="40% - Ênfase4" xfId="1092" builtinId="43" hidden="1"/>
    <cellStyle name="40% - Ênfase4" xfId="1137" builtinId="43" hidden="1"/>
    <cellStyle name="40% - Ênfase4" xfId="1172" builtinId="43" hidden="1"/>
    <cellStyle name="40% - Ênfase5" xfId="41" builtinId="47" hidden="1"/>
    <cellStyle name="40% - Ênfase5" xfId="77" builtinId="47" hidden="1"/>
    <cellStyle name="40% - Ênfase5" xfId="126" builtinId="47" hidden="1"/>
    <cellStyle name="40% - Ênfase5" xfId="159" builtinId="47" hidden="1"/>
    <cellStyle name="40% - Ênfase5" xfId="206" builtinId="47" hidden="1"/>
    <cellStyle name="40% - Ênfase5" xfId="242" builtinId="47" hidden="1"/>
    <cellStyle name="40% - Ênfase5" xfId="250" builtinId="47" hidden="1"/>
    <cellStyle name="40% - Ênfase5" xfId="279" builtinId="47" hidden="1"/>
    <cellStyle name="40% - Ênfase5" xfId="324" builtinId="47" hidden="1"/>
    <cellStyle name="40% - Ênfase5" xfId="359" builtinId="47" hidden="1"/>
    <cellStyle name="40% - Ênfase5" xfId="407" builtinId="47" hidden="1"/>
    <cellStyle name="40% - Ênfase5" xfId="479" builtinId="47" hidden="1"/>
    <cellStyle name="40% - Ênfase5" xfId="515" builtinId="47" hidden="1"/>
    <cellStyle name="40% - Ênfase5" xfId="565" builtinId="47" hidden="1"/>
    <cellStyle name="40% - Ênfase5" xfId="598" builtinId="47" hidden="1"/>
    <cellStyle name="40% - Ênfase5" xfId="645" builtinId="47" hidden="1"/>
    <cellStyle name="40% - Ênfase5" xfId="681" builtinId="47" hidden="1"/>
    <cellStyle name="40% - Ênfase5" xfId="689" builtinId="47" hidden="1"/>
    <cellStyle name="40% - Ênfase5" xfId="717" builtinId="47" hidden="1"/>
    <cellStyle name="40% - Ênfase5" xfId="762" builtinId="47" hidden="1"/>
    <cellStyle name="40% - Ênfase5" xfId="797" builtinId="47" hidden="1"/>
    <cellStyle name="40% - Ênfase5" xfId="864" builtinId="47" hidden="1"/>
    <cellStyle name="40% - Ênfase5" xfId="899" builtinId="47" hidden="1"/>
    <cellStyle name="40% - Ênfase5" xfId="944" builtinId="47" hidden="1"/>
    <cellStyle name="40% - Ênfase5" xfId="977" builtinId="47" hidden="1"/>
    <cellStyle name="40% - Ênfase5" xfId="1024" builtinId="47" hidden="1"/>
    <cellStyle name="40% - Ênfase5" xfId="1060" builtinId="47" hidden="1"/>
    <cellStyle name="40% - Ênfase5" xfId="1068" builtinId="47" hidden="1"/>
    <cellStyle name="40% - Ênfase5" xfId="1096" builtinId="47" hidden="1"/>
    <cellStyle name="40% - Ênfase5" xfId="1141" builtinId="47" hidden="1"/>
    <cellStyle name="40% - Ênfase5" xfId="1176" builtinId="47" hidden="1"/>
    <cellStyle name="40% - Ênfase6" xfId="45" builtinId="51" hidden="1"/>
    <cellStyle name="40% - Ênfase6" xfId="81" builtinId="51" hidden="1"/>
    <cellStyle name="40% - Ênfase6" xfId="130" builtinId="51" hidden="1"/>
    <cellStyle name="40% - Ênfase6" xfId="163" builtinId="51" hidden="1"/>
    <cellStyle name="40% - Ênfase6" xfId="210" builtinId="51" hidden="1"/>
    <cellStyle name="40% - Ênfase6" xfId="246" builtinId="51" hidden="1"/>
    <cellStyle name="40% - Ênfase6" xfId="132" builtinId="51" hidden="1"/>
    <cellStyle name="40% - Ênfase6" xfId="283" builtinId="51" hidden="1"/>
    <cellStyle name="40% - Ênfase6" xfId="328" builtinId="51" hidden="1"/>
    <cellStyle name="40% - Ênfase6" xfId="363" builtinId="51" hidden="1"/>
    <cellStyle name="40% - Ênfase6" xfId="411" builtinId="51" hidden="1"/>
    <cellStyle name="40% - Ênfase6" xfId="483" builtinId="51" hidden="1"/>
    <cellStyle name="40% - Ênfase6" xfId="519" builtinId="51" hidden="1"/>
    <cellStyle name="40% - Ênfase6" xfId="569" builtinId="51" hidden="1"/>
    <cellStyle name="40% - Ênfase6" xfId="602" builtinId="51" hidden="1"/>
    <cellStyle name="40% - Ênfase6" xfId="649" builtinId="51" hidden="1"/>
    <cellStyle name="40% - Ênfase6" xfId="685" builtinId="51" hidden="1"/>
    <cellStyle name="40% - Ênfase6" xfId="571" builtinId="51" hidden="1"/>
    <cellStyle name="40% - Ênfase6" xfId="721" builtinId="51" hidden="1"/>
    <cellStyle name="40% - Ênfase6" xfId="766" builtinId="51" hidden="1"/>
    <cellStyle name="40% - Ênfase6" xfId="801" builtinId="51" hidden="1"/>
    <cellStyle name="40% - Ênfase6" xfId="868" builtinId="51" hidden="1"/>
    <cellStyle name="40% - Ênfase6" xfId="903" builtinId="51" hidden="1"/>
    <cellStyle name="40% - Ênfase6" xfId="948" builtinId="51" hidden="1"/>
    <cellStyle name="40% - Ênfase6" xfId="981" builtinId="51" hidden="1"/>
    <cellStyle name="40% - Ênfase6" xfId="1028" builtinId="51" hidden="1"/>
    <cellStyle name="40% - Ênfase6" xfId="1064" builtinId="51" hidden="1"/>
    <cellStyle name="40% - Ênfase6" xfId="950" builtinId="51" hidden="1"/>
    <cellStyle name="40% - Ênfase6" xfId="1100" builtinId="51" hidden="1"/>
    <cellStyle name="40% - Ênfase6" xfId="1145" builtinId="51" hidden="1"/>
    <cellStyle name="40% - Ênfase6" xfId="1180" builtinId="51" hidden="1"/>
    <cellStyle name="60% - Ênfase1" xfId="26" builtinId="32" hidden="1"/>
    <cellStyle name="60% - Ênfase1" xfId="62" builtinId="32" hidden="1"/>
    <cellStyle name="60% - Ênfase1" xfId="111" builtinId="32" hidden="1"/>
    <cellStyle name="60% - Ênfase1" xfId="144" builtinId="32" hidden="1"/>
    <cellStyle name="60% - Ênfase1" xfId="191" builtinId="32" hidden="1"/>
    <cellStyle name="60% - Ênfase1" xfId="227" builtinId="32" hidden="1"/>
    <cellStyle name="60% - Ênfase1" xfId="100" builtinId="32" hidden="1"/>
    <cellStyle name="60% - Ênfase1" xfId="264" builtinId="32" hidden="1"/>
    <cellStyle name="60% - Ênfase1" xfId="309" builtinId="32" hidden="1"/>
    <cellStyle name="60% - Ênfase1" xfId="344" builtinId="32" hidden="1"/>
    <cellStyle name="60% - Ênfase1" xfId="392" builtinId="32" hidden="1"/>
    <cellStyle name="60% - Ênfase1" xfId="464" builtinId="32" hidden="1"/>
    <cellStyle name="60% - Ênfase1" xfId="500" builtinId="32" hidden="1"/>
    <cellStyle name="60% - Ênfase1" xfId="550" builtinId="32" hidden="1"/>
    <cellStyle name="60% - Ênfase1" xfId="583" builtinId="32" hidden="1"/>
    <cellStyle name="60% - Ênfase1" xfId="630" builtinId="32" hidden="1"/>
    <cellStyle name="60% - Ênfase1" xfId="666" builtinId="32" hidden="1"/>
    <cellStyle name="60% - Ênfase1" xfId="539" builtinId="32" hidden="1"/>
    <cellStyle name="60% - Ênfase1" xfId="702" builtinId="32" hidden="1"/>
    <cellStyle name="60% - Ênfase1" xfId="747" builtinId="32" hidden="1"/>
    <cellStyle name="60% - Ênfase1" xfId="782" builtinId="32" hidden="1"/>
    <cellStyle name="60% - Ênfase1" xfId="823" builtinId="32" hidden="1"/>
    <cellStyle name="60% - Ênfase1" xfId="884" builtinId="32" hidden="1"/>
    <cellStyle name="60% - Ênfase1" xfId="929" builtinId="32" hidden="1"/>
    <cellStyle name="60% - Ênfase1" xfId="962" builtinId="32" hidden="1"/>
    <cellStyle name="60% - Ênfase1" xfId="1009" builtinId="32" hidden="1"/>
    <cellStyle name="60% - Ênfase1" xfId="1045" builtinId="32" hidden="1"/>
    <cellStyle name="60% - Ênfase1" xfId="918" builtinId="32" hidden="1"/>
    <cellStyle name="60% - Ênfase1" xfId="1081" builtinId="32" hidden="1"/>
    <cellStyle name="60% - Ênfase1" xfId="1126" builtinId="32" hidden="1"/>
    <cellStyle name="60% - Ênfase1" xfId="1161" builtinId="32" hidden="1"/>
    <cellStyle name="60% - Ênfase2" xfId="30" builtinId="36" hidden="1"/>
    <cellStyle name="60% - Ênfase2" xfId="66" builtinId="36" hidden="1"/>
    <cellStyle name="60% - Ênfase2" xfId="115" builtinId="36" hidden="1"/>
    <cellStyle name="60% - Ênfase2" xfId="148" builtinId="36" hidden="1"/>
    <cellStyle name="60% - Ênfase2" xfId="195" builtinId="36" hidden="1"/>
    <cellStyle name="60% - Ênfase2" xfId="231" builtinId="36" hidden="1"/>
    <cellStyle name="60% - Ênfase2" xfId="95" builtinId="36" hidden="1"/>
    <cellStyle name="60% - Ênfase2" xfId="268" builtinId="36" hidden="1"/>
    <cellStyle name="60% - Ênfase2" xfId="313" builtinId="36" hidden="1"/>
    <cellStyle name="60% - Ênfase2" xfId="348" builtinId="36" hidden="1"/>
    <cellStyle name="60% - Ênfase2" xfId="396" builtinId="36" hidden="1"/>
    <cellStyle name="60% - Ênfase2" xfId="468" builtinId="36" hidden="1"/>
    <cellStyle name="60% - Ênfase2" xfId="504" builtinId="36" hidden="1"/>
    <cellStyle name="60% - Ênfase2" xfId="554" builtinId="36" hidden="1"/>
    <cellStyle name="60% - Ênfase2" xfId="587" builtinId="36" hidden="1"/>
    <cellStyle name="60% - Ênfase2" xfId="634" builtinId="36" hidden="1"/>
    <cellStyle name="60% - Ênfase2" xfId="670" builtinId="36" hidden="1"/>
    <cellStyle name="60% - Ênfase2" xfId="534" builtinId="36" hidden="1"/>
    <cellStyle name="60% - Ênfase2" xfId="706" builtinId="36" hidden="1"/>
    <cellStyle name="60% - Ênfase2" xfId="751" builtinId="36" hidden="1"/>
    <cellStyle name="60% - Ênfase2" xfId="786" builtinId="36" hidden="1"/>
    <cellStyle name="60% - Ênfase2" xfId="853" builtinId="36" hidden="1"/>
    <cellStyle name="60% - Ênfase2" xfId="888" builtinId="36" hidden="1"/>
    <cellStyle name="60% - Ênfase2" xfId="933" builtinId="36" hidden="1"/>
    <cellStyle name="60% - Ênfase2" xfId="966" builtinId="36" hidden="1"/>
    <cellStyle name="60% - Ênfase2" xfId="1013" builtinId="36" hidden="1"/>
    <cellStyle name="60% - Ênfase2" xfId="1049" builtinId="36" hidden="1"/>
    <cellStyle name="60% - Ênfase2" xfId="913" builtinId="36" hidden="1"/>
    <cellStyle name="60% - Ênfase2" xfId="1085" builtinId="36" hidden="1"/>
    <cellStyle name="60% - Ênfase2" xfId="1130" builtinId="36" hidden="1"/>
    <cellStyle name="60% - Ênfase2" xfId="1165" builtinId="36" hidden="1"/>
    <cellStyle name="60% - Ênfase3" xfId="34" builtinId="40" hidden="1"/>
    <cellStyle name="60% - Ênfase3" xfId="70" builtinId="40" hidden="1"/>
    <cellStyle name="60% - Ênfase3" xfId="119" builtinId="40" hidden="1"/>
    <cellStyle name="60% - Ênfase3" xfId="152" builtinId="40" hidden="1"/>
    <cellStyle name="60% - Ênfase3" xfId="199" builtinId="40" hidden="1"/>
    <cellStyle name="60% - Ênfase3" xfId="235" builtinId="40" hidden="1"/>
    <cellStyle name="60% - Ênfase3" xfId="91" builtinId="40" hidden="1"/>
    <cellStyle name="60% - Ênfase3" xfId="272" builtinId="40" hidden="1"/>
    <cellStyle name="60% - Ênfase3" xfId="317" builtinId="40" hidden="1"/>
    <cellStyle name="60% - Ênfase3" xfId="352" builtinId="40" hidden="1"/>
    <cellStyle name="60% - Ênfase3" xfId="400" builtinId="40" hidden="1"/>
    <cellStyle name="60% - Ênfase3" xfId="472" builtinId="40" hidden="1"/>
    <cellStyle name="60% - Ênfase3" xfId="508" builtinId="40" hidden="1"/>
    <cellStyle name="60% - Ênfase3" xfId="558" builtinId="40" hidden="1"/>
    <cellStyle name="60% - Ênfase3" xfId="591" builtinId="40" hidden="1"/>
    <cellStyle name="60% - Ênfase3" xfId="638" builtinId="40" hidden="1"/>
    <cellStyle name="60% - Ênfase3" xfId="674" builtinId="40" hidden="1"/>
    <cellStyle name="60% - Ênfase3" xfId="530" builtinId="40" hidden="1"/>
    <cellStyle name="60% - Ênfase3" xfId="710" builtinId="40" hidden="1"/>
    <cellStyle name="60% - Ênfase3" xfId="755" builtinId="40" hidden="1"/>
    <cellStyle name="60% - Ênfase3" xfId="790" builtinId="40" hidden="1"/>
    <cellStyle name="60% - Ênfase3" xfId="857" builtinId="40" hidden="1"/>
    <cellStyle name="60% - Ênfase3" xfId="892" builtinId="40" hidden="1"/>
    <cellStyle name="60% - Ênfase3" xfId="937" builtinId="40" hidden="1"/>
    <cellStyle name="60% - Ênfase3" xfId="970" builtinId="40" hidden="1"/>
    <cellStyle name="60% - Ênfase3" xfId="1017" builtinId="40" hidden="1"/>
    <cellStyle name="60% - Ênfase3" xfId="1053" builtinId="40" hidden="1"/>
    <cellStyle name="60% - Ênfase3" xfId="909" builtinId="40" hidden="1"/>
    <cellStyle name="60% - Ênfase3" xfId="1089" builtinId="40" hidden="1"/>
    <cellStyle name="60% - Ênfase3" xfId="1134" builtinId="40" hidden="1"/>
    <cellStyle name="60% - Ênfase3" xfId="1169" builtinId="40" hidden="1"/>
    <cellStyle name="60% - Ênfase4" xfId="38" builtinId="44" hidden="1"/>
    <cellStyle name="60% - Ênfase4" xfId="74" builtinId="44" hidden="1"/>
    <cellStyle name="60% - Ênfase4" xfId="123" builtinId="44" hidden="1"/>
    <cellStyle name="60% - Ênfase4" xfId="156" builtinId="44" hidden="1"/>
    <cellStyle name="60% - Ênfase4" xfId="203" builtinId="44" hidden="1"/>
    <cellStyle name="60% - Ênfase4" xfId="239" builtinId="44" hidden="1"/>
    <cellStyle name="60% - Ênfase4" xfId="87" builtinId="44" hidden="1"/>
    <cellStyle name="60% - Ênfase4" xfId="276" builtinId="44" hidden="1"/>
    <cellStyle name="60% - Ênfase4" xfId="321" builtinId="44" hidden="1"/>
    <cellStyle name="60% - Ênfase4" xfId="356" builtinId="44" hidden="1"/>
    <cellStyle name="60% - Ênfase4" xfId="404" builtinId="44" hidden="1"/>
    <cellStyle name="60% - Ênfase4" xfId="476" builtinId="44" hidden="1"/>
    <cellStyle name="60% - Ênfase4" xfId="512" builtinId="44" hidden="1"/>
    <cellStyle name="60% - Ênfase4" xfId="562" builtinId="44" hidden="1"/>
    <cellStyle name="60% - Ênfase4" xfId="595" builtinId="44" hidden="1"/>
    <cellStyle name="60% - Ênfase4" xfId="642" builtinId="44" hidden="1"/>
    <cellStyle name="60% - Ênfase4" xfId="678" builtinId="44" hidden="1"/>
    <cellStyle name="60% - Ênfase4" xfId="526" builtinId="44" hidden="1"/>
    <cellStyle name="60% - Ênfase4" xfId="714" builtinId="44" hidden="1"/>
    <cellStyle name="60% - Ênfase4" xfId="759" builtinId="44" hidden="1"/>
    <cellStyle name="60% - Ênfase4" xfId="794" builtinId="44" hidden="1"/>
    <cellStyle name="60% - Ênfase4" xfId="861" builtinId="44" hidden="1"/>
    <cellStyle name="60% - Ênfase4" xfId="896" builtinId="44" hidden="1"/>
    <cellStyle name="60% - Ênfase4" xfId="941" builtinId="44" hidden="1"/>
    <cellStyle name="60% - Ênfase4" xfId="974" builtinId="44" hidden="1"/>
    <cellStyle name="60% - Ênfase4" xfId="1021" builtinId="44" hidden="1"/>
    <cellStyle name="60% - Ênfase4" xfId="1057" builtinId="44" hidden="1"/>
    <cellStyle name="60% - Ênfase4" xfId="905" builtinId="44" hidden="1"/>
    <cellStyle name="60% - Ênfase4" xfId="1093" builtinId="44" hidden="1"/>
    <cellStyle name="60% - Ênfase4" xfId="1138" builtinId="44" hidden="1"/>
    <cellStyle name="60% - Ênfase4" xfId="1173" builtinId="44" hidden="1"/>
    <cellStyle name="60% - Ênfase5" xfId="42" builtinId="48" hidden="1"/>
    <cellStyle name="60% - Ênfase5" xfId="78" builtinId="48" hidden="1"/>
    <cellStyle name="60% - Ênfase5" xfId="127" builtinId="48" hidden="1"/>
    <cellStyle name="60% - Ênfase5" xfId="160" builtinId="48" hidden="1"/>
    <cellStyle name="60% - Ênfase5" xfId="207" builtinId="48" hidden="1"/>
    <cellStyle name="60% - Ênfase5" xfId="243" builtinId="48" hidden="1"/>
    <cellStyle name="60% - Ênfase5" xfId="212" builtinId="48" hidden="1"/>
    <cellStyle name="60% - Ênfase5" xfId="280" builtinId="48" hidden="1"/>
    <cellStyle name="60% - Ênfase5" xfId="325" builtinId="48" hidden="1"/>
    <cellStyle name="60% - Ênfase5" xfId="360" builtinId="48" hidden="1"/>
    <cellStyle name="60% - Ênfase5" xfId="408" builtinId="48" hidden="1"/>
    <cellStyle name="60% - Ênfase5" xfId="480" builtinId="48" hidden="1"/>
    <cellStyle name="60% - Ênfase5" xfId="516" builtinId="48" hidden="1"/>
    <cellStyle name="60% - Ênfase5" xfId="566" builtinId="48" hidden="1"/>
    <cellStyle name="60% - Ênfase5" xfId="599" builtinId="48" hidden="1"/>
    <cellStyle name="60% - Ênfase5" xfId="646" builtinId="48" hidden="1"/>
    <cellStyle name="60% - Ênfase5" xfId="682" builtinId="48" hidden="1"/>
    <cellStyle name="60% - Ênfase5" xfId="651" builtinId="48" hidden="1"/>
    <cellStyle name="60% - Ênfase5" xfId="718" builtinId="48" hidden="1"/>
    <cellStyle name="60% - Ênfase5" xfId="763" builtinId="48" hidden="1"/>
    <cellStyle name="60% - Ênfase5" xfId="798" builtinId="48" hidden="1"/>
    <cellStyle name="60% - Ênfase5" xfId="865" builtinId="48" hidden="1"/>
    <cellStyle name="60% - Ênfase5" xfId="900" builtinId="48" hidden="1"/>
    <cellStyle name="60% - Ênfase5" xfId="945" builtinId="48" hidden="1"/>
    <cellStyle name="60% - Ênfase5" xfId="978" builtinId="48" hidden="1"/>
    <cellStyle name="60% - Ênfase5" xfId="1025" builtinId="48" hidden="1"/>
    <cellStyle name="60% - Ênfase5" xfId="1061" builtinId="48" hidden="1"/>
    <cellStyle name="60% - Ênfase5" xfId="1030" builtinId="48" hidden="1"/>
    <cellStyle name="60% - Ênfase5" xfId="1097" builtinId="48" hidden="1"/>
    <cellStyle name="60% - Ênfase5" xfId="1142" builtinId="48" hidden="1"/>
    <cellStyle name="60% - Ênfase5" xfId="1177" builtinId="48" hidden="1"/>
    <cellStyle name="60% - Ênfase6" xfId="46" builtinId="52" hidden="1"/>
    <cellStyle name="60% - Ênfase6" xfId="82" builtinId="52" hidden="1"/>
    <cellStyle name="60% - Ênfase6" xfId="131" builtinId="52" hidden="1"/>
    <cellStyle name="60% - Ênfase6" xfId="164" builtinId="52" hidden="1"/>
    <cellStyle name="60% - Ênfase6" xfId="211" builtinId="52" hidden="1"/>
    <cellStyle name="60% - Ênfase6" xfId="247" builtinId="52" hidden="1"/>
    <cellStyle name="60% - Ênfase6" xfId="251" builtinId="52" hidden="1"/>
    <cellStyle name="60% - Ênfase6" xfId="284" builtinId="52" hidden="1"/>
    <cellStyle name="60% - Ênfase6" xfId="329" builtinId="52" hidden="1"/>
    <cellStyle name="60% - Ênfase6" xfId="364" builtinId="52" hidden="1"/>
    <cellStyle name="60% - Ênfase6" xfId="412" builtinId="52" hidden="1"/>
    <cellStyle name="60% - Ênfase6" xfId="484" builtinId="52" hidden="1"/>
    <cellStyle name="60% - Ênfase6" xfId="520" builtinId="52" hidden="1"/>
    <cellStyle name="60% - Ênfase6" xfId="570" builtinId="52" hidden="1"/>
    <cellStyle name="60% - Ênfase6" xfId="603" builtinId="52" hidden="1"/>
    <cellStyle name="60% - Ênfase6" xfId="650" builtinId="52" hidden="1"/>
    <cellStyle name="60% - Ênfase6" xfId="686" builtinId="52" hidden="1"/>
    <cellStyle name="60% - Ênfase6" xfId="690" builtinId="52" hidden="1"/>
    <cellStyle name="60% - Ênfase6" xfId="722" builtinId="52" hidden="1"/>
    <cellStyle name="60% - Ênfase6" xfId="767" builtinId="52" hidden="1"/>
    <cellStyle name="60% - Ênfase6" xfId="802" builtinId="52" hidden="1"/>
    <cellStyle name="60% - Ênfase6" xfId="869" builtinId="52" hidden="1"/>
    <cellStyle name="60% - Ênfase6" xfId="904" builtinId="52" hidden="1"/>
    <cellStyle name="60% - Ênfase6" xfId="949" builtinId="52" hidden="1"/>
    <cellStyle name="60% - Ênfase6" xfId="982" builtinId="52" hidden="1"/>
    <cellStyle name="60% - Ênfase6" xfId="1029" builtinId="52" hidden="1"/>
    <cellStyle name="60% - Ênfase6" xfId="1065" builtinId="52" hidden="1"/>
    <cellStyle name="60% - Ênfase6" xfId="1069" builtinId="52" hidden="1"/>
    <cellStyle name="60% - Ênfase6" xfId="1101" builtinId="52" hidden="1"/>
    <cellStyle name="60% - Ênfase6" xfId="1146" builtinId="52" hidden="1"/>
    <cellStyle name="60% - Ênfase6" xfId="1181" builtinId="52" hidden="1"/>
    <cellStyle name="Bom" xfId="11" builtinId="26" hidden="1"/>
    <cellStyle name="Bom" xfId="49" builtinId="26" hidden="1"/>
    <cellStyle name="Bom" xfId="98" builtinId="26" hidden="1"/>
    <cellStyle name="Bom" xfId="133" builtinId="26" hidden="1"/>
    <cellStyle name="Bom" xfId="176" builtinId="26" hidden="1"/>
    <cellStyle name="Bom" xfId="214" builtinId="26" hidden="1"/>
    <cellStyle name="Bom" xfId="166" builtinId="26" hidden="1"/>
    <cellStyle name="Bom" xfId="256" builtinId="26" hidden="1"/>
    <cellStyle name="Bom" xfId="294" builtinId="26" hidden="1"/>
    <cellStyle name="Bom" xfId="331" builtinId="26" hidden="1"/>
    <cellStyle name="Bom" xfId="377" builtinId="26" hidden="1"/>
    <cellStyle name="Bom" xfId="449" builtinId="26" hidden="1"/>
    <cellStyle name="Bom" xfId="487" builtinId="26" hidden="1"/>
    <cellStyle name="Bom" xfId="537" builtinId="26" hidden="1"/>
    <cellStyle name="Bom" xfId="572" builtinId="26" hidden="1"/>
    <cellStyle name="Bom" xfId="615" builtinId="26" hidden="1"/>
    <cellStyle name="Bom" xfId="653" builtinId="26" hidden="1"/>
    <cellStyle name="Bom" xfId="605" builtinId="26" hidden="1"/>
    <cellStyle name="Bom" xfId="694" builtinId="26" hidden="1"/>
    <cellStyle name="Bom" xfId="732" builtinId="26" hidden="1"/>
    <cellStyle name="Bom" xfId="769" builtinId="26" hidden="1"/>
    <cellStyle name="Bom" xfId="827" builtinId="26" hidden="1"/>
    <cellStyle name="Bom" xfId="871" builtinId="26" hidden="1"/>
    <cellStyle name="Bom" xfId="916" builtinId="26" hidden="1"/>
    <cellStyle name="Bom" xfId="951" builtinId="26" hidden="1"/>
    <cellStyle name="Bom" xfId="994" builtinId="26" hidden="1"/>
    <cellStyle name="Bom" xfId="1032" builtinId="26" hidden="1"/>
    <cellStyle name="Bom" xfId="984" builtinId="26" hidden="1"/>
    <cellStyle name="Bom" xfId="1073" builtinId="26" hidden="1"/>
    <cellStyle name="Bom" xfId="1111" builtinId="26" hidden="1"/>
    <cellStyle name="Bom" xfId="1148" builtinId="26" hidden="1"/>
    <cellStyle name="Cálculo" xfId="16" builtinId="22" hidden="1"/>
    <cellStyle name="Cálculo" xfId="53" builtinId="22" hidden="1"/>
    <cellStyle name="Cálculo" xfId="103" builtinId="22" hidden="1"/>
    <cellStyle name="Cálculo" xfId="136" builtinId="22" hidden="1"/>
    <cellStyle name="Cálculo" xfId="181" builtinId="22" hidden="1"/>
    <cellStyle name="Cálculo" xfId="218" builtinId="22" hidden="1"/>
    <cellStyle name="Cálculo" xfId="140" builtinId="22" hidden="1"/>
    <cellStyle name="Cálculo" xfId="258" builtinId="22" hidden="1"/>
    <cellStyle name="Cálculo" xfId="299" builtinId="22" hidden="1"/>
    <cellStyle name="Cálculo" xfId="335" builtinId="22" hidden="1"/>
    <cellStyle name="Cálculo" xfId="382" builtinId="22" hidden="1"/>
    <cellStyle name="Cálculo" xfId="454" builtinId="22" hidden="1"/>
    <cellStyle name="Cálculo" xfId="491" builtinId="22" hidden="1"/>
    <cellStyle name="Cálculo" xfId="542" builtinId="22" hidden="1"/>
    <cellStyle name="Cálculo" xfId="575" builtinId="22" hidden="1"/>
    <cellStyle name="Cálculo" xfId="620" builtinId="22" hidden="1"/>
    <cellStyle name="Cálculo" xfId="657" builtinId="22" hidden="1"/>
    <cellStyle name="Cálculo" xfId="579" builtinId="22" hidden="1"/>
    <cellStyle name="Cálculo" xfId="696" builtinId="22" hidden="1"/>
    <cellStyle name="Cálculo" xfId="737" builtinId="22" hidden="1"/>
    <cellStyle name="Cálculo" xfId="773" builtinId="22" hidden="1"/>
    <cellStyle name="Cálculo" xfId="804" builtinId="22" hidden="1"/>
    <cellStyle name="Cálculo" xfId="875" builtinId="22" hidden="1"/>
    <cellStyle name="Cálculo" xfId="921" builtinId="22" hidden="1"/>
    <cellStyle name="Cálculo" xfId="954" builtinId="22" hidden="1"/>
    <cellStyle name="Cálculo" xfId="999" builtinId="22" hidden="1"/>
    <cellStyle name="Cálculo" xfId="1036" builtinId="22" hidden="1"/>
    <cellStyle name="Cálculo" xfId="958" builtinId="22" hidden="1"/>
    <cellStyle name="Cálculo" xfId="1075" builtinId="22" hidden="1"/>
    <cellStyle name="Cálculo" xfId="1116" builtinId="22" hidden="1"/>
    <cellStyle name="Cálculo" xfId="1152" builtinId="22" hidden="1"/>
    <cellStyle name="Célula de Verificação" xfId="18" builtinId="23" hidden="1"/>
    <cellStyle name="Célula de Verificação" xfId="55" builtinId="23" hidden="1"/>
    <cellStyle name="Célula de Verificação" xfId="105" builtinId="23" hidden="1"/>
    <cellStyle name="Célula de Verificação" xfId="138" builtinId="23" hidden="1"/>
    <cellStyle name="Célula de Verificação" xfId="183" builtinId="23" hidden="1"/>
    <cellStyle name="Célula de Verificação" xfId="220" builtinId="23" hidden="1"/>
    <cellStyle name="Célula de Verificação" xfId="134" builtinId="23" hidden="1"/>
    <cellStyle name="Célula de Verificação" xfId="260" builtinId="23" hidden="1"/>
    <cellStyle name="Célula de Verificação" xfId="301" builtinId="23" hidden="1"/>
    <cellStyle name="Célula de Verificação" xfId="337" builtinId="23" hidden="1"/>
    <cellStyle name="Célula de Verificação" xfId="384" builtinId="23" hidden="1"/>
    <cellStyle name="Célula de Verificação" xfId="456" builtinId="23" hidden="1"/>
    <cellStyle name="Célula de Verificação" xfId="493" builtinId="23" hidden="1"/>
    <cellStyle name="Célula de Verificação" xfId="544" builtinId="23" hidden="1"/>
    <cellStyle name="Célula de Verificação" xfId="577" builtinId="23" hidden="1"/>
    <cellStyle name="Célula de Verificação" xfId="622" builtinId="23" hidden="1"/>
    <cellStyle name="Célula de Verificação" xfId="659" builtinId="23" hidden="1"/>
    <cellStyle name="Célula de Verificação" xfId="573" builtinId="23" hidden="1"/>
    <cellStyle name="Célula de Verificação" xfId="698" builtinId="23" hidden="1"/>
    <cellStyle name="Célula de Verificação" xfId="739" builtinId="23" hidden="1"/>
    <cellStyle name="Célula de Verificação" xfId="775" builtinId="23" hidden="1"/>
    <cellStyle name="Célula de Verificação" xfId="438" builtinId="23" hidden="1"/>
    <cellStyle name="Célula de Verificação" xfId="877" builtinId="23" hidden="1"/>
    <cellStyle name="Célula de Verificação" xfId="923" builtinId="23" hidden="1"/>
    <cellStyle name="Célula de Verificação" xfId="956" builtinId="23" hidden="1"/>
    <cellStyle name="Célula de Verificação" xfId="1001" builtinId="23" hidden="1"/>
    <cellStyle name="Célula de Verificação" xfId="1038" builtinId="23" hidden="1"/>
    <cellStyle name="Célula de Verificação" xfId="952" builtinId="23" hidden="1"/>
    <cellStyle name="Célula de Verificação" xfId="1077" builtinId="23" hidden="1"/>
    <cellStyle name="Célula de Verificação" xfId="1118" builtinId="23" hidden="1"/>
    <cellStyle name="Célula de Verificação" xfId="1154" builtinId="23" hidden="1"/>
    <cellStyle name="Célula Vinculada" xfId="17" builtinId="24" hidden="1"/>
    <cellStyle name="Célula Vinculada" xfId="54" builtinId="24" hidden="1"/>
    <cellStyle name="Célula Vinculada" xfId="104" builtinId="24" hidden="1"/>
    <cellStyle name="Célula Vinculada" xfId="137" builtinId="24" hidden="1"/>
    <cellStyle name="Célula Vinculada" xfId="182" builtinId="24" hidden="1"/>
    <cellStyle name="Célula Vinculada" xfId="219" builtinId="24" hidden="1"/>
    <cellStyle name="Célula Vinculada" xfId="139" builtinId="24" hidden="1"/>
    <cellStyle name="Célula Vinculada" xfId="259" builtinId="24" hidden="1"/>
    <cellStyle name="Célula Vinculada" xfId="300" builtinId="24" hidden="1"/>
    <cellStyle name="Célula Vinculada" xfId="336" builtinId="24" hidden="1"/>
    <cellStyle name="Célula Vinculada" xfId="383" builtinId="24" hidden="1"/>
    <cellStyle name="Célula Vinculada" xfId="455" builtinId="24" hidden="1"/>
    <cellStyle name="Célula Vinculada" xfId="492" builtinId="24" hidden="1"/>
    <cellStyle name="Célula Vinculada" xfId="543" builtinId="24" hidden="1"/>
    <cellStyle name="Célula Vinculada" xfId="576" builtinId="24" hidden="1"/>
    <cellStyle name="Célula Vinculada" xfId="621" builtinId="24" hidden="1"/>
    <cellStyle name="Célula Vinculada" xfId="658" builtinId="24" hidden="1"/>
    <cellStyle name="Célula Vinculada" xfId="578" builtinId="24" hidden="1"/>
    <cellStyle name="Célula Vinculada" xfId="697" builtinId="24" hidden="1"/>
    <cellStyle name="Célula Vinculada" xfId="738" builtinId="24" hidden="1"/>
    <cellStyle name="Célula Vinculada" xfId="774" builtinId="24" hidden="1"/>
    <cellStyle name="Célula Vinculada" xfId="809" builtinId="24" hidden="1"/>
    <cellStyle name="Célula Vinculada" xfId="876" builtinId="24" hidden="1"/>
    <cellStyle name="Célula Vinculada" xfId="922" builtinId="24" hidden="1"/>
    <cellStyle name="Célula Vinculada" xfId="955" builtinId="24" hidden="1"/>
    <cellStyle name="Célula Vinculada" xfId="1000" builtinId="24" hidden="1"/>
    <cellStyle name="Célula Vinculada" xfId="1037" builtinId="24" hidden="1"/>
    <cellStyle name="Célula Vinculada" xfId="957" builtinId="24" hidden="1"/>
    <cellStyle name="Célula Vinculada" xfId="1076" builtinId="24" hidden="1"/>
    <cellStyle name="Célula Vinculada" xfId="1117" builtinId="24" hidden="1"/>
    <cellStyle name="Célula Vinculada" xfId="1153" builtinId="24" hidden="1"/>
    <cellStyle name="Ênfase1" xfId="23" builtinId="29" hidden="1"/>
    <cellStyle name="Ênfase1" xfId="59" builtinId="29" hidden="1"/>
    <cellStyle name="Ênfase1" xfId="108" builtinId="29" hidden="1"/>
    <cellStyle name="Ênfase1" xfId="141" builtinId="29" hidden="1"/>
    <cellStyle name="Ênfase1" xfId="188" builtinId="29" hidden="1"/>
    <cellStyle name="Ênfase1" xfId="224" builtinId="29" hidden="1"/>
    <cellStyle name="Ênfase1" xfId="107" builtinId="29" hidden="1"/>
    <cellStyle name="Ênfase1" xfId="261" builtinId="29" hidden="1"/>
    <cellStyle name="Ênfase1" xfId="306" builtinId="29" hidden="1"/>
    <cellStyle name="Ênfase1" xfId="341" builtinId="29" hidden="1"/>
    <cellStyle name="Ênfase1" xfId="389" builtinId="29" hidden="1"/>
    <cellStyle name="Ênfase1" xfId="461" builtinId="29" hidden="1"/>
    <cellStyle name="Ênfase1" xfId="497" builtinId="29" hidden="1"/>
    <cellStyle name="Ênfase1" xfId="547" builtinId="29" hidden="1"/>
    <cellStyle name="Ênfase1" xfId="580" builtinId="29" hidden="1"/>
    <cellStyle name="Ênfase1" xfId="627" builtinId="29" hidden="1"/>
    <cellStyle name="Ênfase1" xfId="663" builtinId="29" hidden="1"/>
    <cellStyle name="Ênfase1" xfId="546" builtinId="29" hidden="1"/>
    <cellStyle name="Ênfase1" xfId="699" builtinId="29" hidden="1"/>
    <cellStyle name="Ênfase1" xfId="744" builtinId="29" hidden="1"/>
    <cellStyle name="Ênfase1" xfId="779" builtinId="29" hidden="1"/>
    <cellStyle name="Ênfase1" xfId="841" builtinId="29" hidden="1"/>
    <cellStyle name="Ênfase1" xfId="881" builtinId="29" hidden="1"/>
    <cellStyle name="Ênfase1" xfId="926" builtinId="29" hidden="1"/>
    <cellStyle name="Ênfase1" xfId="959" builtinId="29" hidden="1"/>
    <cellStyle name="Ênfase1" xfId="1006" builtinId="29" hidden="1"/>
    <cellStyle name="Ênfase1" xfId="1042" builtinId="29" hidden="1"/>
    <cellStyle name="Ênfase1" xfId="925" builtinId="29" hidden="1"/>
    <cellStyle name="Ênfase1" xfId="1078" builtinId="29" hidden="1"/>
    <cellStyle name="Ênfase1" xfId="1123" builtinId="29" hidden="1"/>
    <cellStyle name="Ênfase1" xfId="1158" builtinId="29" hidden="1"/>
    <cellStyle name="Ênfase2" xfId="27" builtinId="33" hidden="1"/>
    <cellStyle name="Ênfase2" xfId="63" builtinId="33" hidden="1"/>
    <cellStyle name="Ênfase2" xfId="112" builtinId="33" hidden="1"/>
    <cellStyle name="Ênfase2" xfId="145" builtinId="33" hidden="1"/>
    <cellStyle name="Ênfase2" xfId="192" builtinId="33" hidden="1"/>
    <cellStyle name="Ênfase2" xfId="228" builtinId="33" hidden="1"/>
    <cellStyle name="Ênfase2" xfId="99" builtinId="33" hidden="1"/>
    <cellStyle name="Ênfase2" xfId="265" builtinId="33" hidden="1"/>
    <cellStyle name="Ênfase2" xfId="310" builtinId="33" hidden="1"/>
    <cellStyle name="Ênfase2" xfId="345" builtinId="33" hidden="1"/>
    <cellStyle name="Ênfase2" xfId="393" builtinId="33" hidden="1"/>
    <cellStyle name="Ênfase2" xfId="465" builtinId="33" hidden="1"/>
    <cellStyle name="Ênfase2" xfId="501" builtinId="33" hidden="1"/>
    <cellStyle name="Ênfase2" xfId="551" builtinId="33" hidden="1"/>
    <cellStyle name="Ênfase2" xfId="584" builtinId="33" hidden="1"/>
    <cellStyle name="Ênfase2" xfId="631" builtinId="33" hidden="1"/>
    <cellStyle name="Ênfase2" xfId="667" builtinId="33" hidden="1"/>
    <cellStyle name="Ênfase2" xfId="538" builtinId="33" hidden="1"/>
    <cellStyle name="Ênfase2" xfId="703" builtinId="33" hidden="1"/>
    <cellStyle name="Ênfase2" xfId="748" builtinId="33" hidden="1"/>
    <cellStyle name="Ênfase2" xfId="783" builtinId="33" hidden="1"/>
    <cellStyle name="Ênfase2" xfId="850" builtinId="33" hidden="1"/>
    <cellStyle name="Ênfase2" xfId="885" builtinId="33" hidden="1"/>
    <cellStyle name="Ênfase2" xfId="930" builtinId="33" hidden="1"/>
    <cellStyle name="Ênfase2" xfId="963" builtinId="33" hidden="1"/>
    <cellStyle name="Ênfase2" xfId="1010" builtinId="33" hidden="1"/>
    <cellStyle name="Ênfase2" xfId="1046" builtinId="33" hidden="1"/>
    <cellStyle name="Ênfase2" xfId="917" builtinId="33" hidden="1"/>
    <cellStyle name="Ênfase2" xfId="1082" builtinId="33" hidden="1"/>
    <cellStyle name="Ênfase2" xfId="1127" builtinId="33" hidden="1"/>
    <cellStyle name="Ênfase2" xfId="1162" builtinId="33" hidden="1"/>
    <cellStyle name="Ênfase3" xfId="31" builtinId="37" hidden="1"/>
    <cellStyle name="Ênfase3" xfId="67" builtinId="37" hidden="1"/>
    <cellStyle name="Ênfase3" xfId="116" builtinId="37" hidden="1"/>
    <cellStyle name="Ênfase3" xfId="149" builtinId="37" hidden="1"/>
    <cellStyle name="Ênfase3" xfId="196" builtinId="37" hidden="1"/>
    <cellStyle name="Ênfase3" xfId="232" builtinId="37" hidden="1"/>
    <cellStyle name="Ênfase3" xfId="94" builtinId="37" hidden="1"/>
    <cellStyle name="Ênfase3" xfId="269" builtinId="37" hidden="1"/>
    <cellStyle name="Ênfase3" xfId="314" builtinId="37" hidden="1"/>
    <cellStyle name="Ênfase3" xfId="349" builtinId="37" hidden="1"/>
    <cellStyle name="Ênfase3" xfId="397" builtinId="37" hidden="1"/>
    <cellStyle name="Ênfase3" xfId="469" builtinId="37" hidden="1"/>
    <cellStyle name="Ênfase3" xfId="505" builtinId="37" hidden="1"/>
    <cellStyle name="Ênfase3" xfId="555" builtinId="37" hidden="1"/>
    <cellStyle name="Ênfase3" xfId="588" builtinId="37" hidden="1"/>
    <cellStyle name="Ênfase3" xfId="635" builtinId="37" hidden="1"/>
    <cellStyle name="Ênfase3" xfId="671" builtinId="37" hidden="1"/>
    <cellStyle name="Ênfase3" xfId="533" builtinId="37" hidden="1"/>
    <cellStyle name="Ênfase3" xfId="707" builtinId="37" hidden="1"/>
    <cellStyle name="Ênfase3" xfId="752" builtinId="37" hidden="1"/>
    <cellStyle name="Ênfase3" xfId="787" builtinId="37" hidden="1"/>
    <cellStyle name="Ênfase3" xfId="854" builtinId="37" hidden="1"/>
    <cellStyle name="Ênfase3" xfId="889" builtinId="37" hidden="1"/>
    <cellStyle name="Ênfase3" xfId="934" builtinId="37" hidden="1"/>
    <cellStyle name="Ênfase3" xfId="967" builtinId="37" hidden="1"/>
    <cellStyle name="Ênfase3" xfId="1014" builtinId="37" hidden="1"/>
    <cellStyle name="Ênfase3" xfId="1050" builtinId="37" hidden="1"/>
    <cellStyle name="Ênfase3" xfId="912" builtinId="37" hidden="1"/>
    <cellStyle name="Ênfase3" xfId="1086" builtinId="37" hidden="1"/>
    <cellStyle name="Ênfase3" xfId="1131" builtinId="37" hidden="1"/>
    <cellStyle name="Ênfase3" xfId="1166" builtinId="37" hidden="1"/>
    <cellStyle name="Ênfase4" xfId="35" builtinId="41" hidden="1"/>
    <cellStyle name="Ênfase4" xfId="71" builtinId="41" hidden="1"/>
    <cellStyle name="Ênfase4" xfId="120" builtinId="41" hidden="1"/>
    <cellStyle name="Ênfase4" xfId="153" builtinId="41" hidden="1"/>
    <cellStyle name="Ênfase4" xfId="200" builtinId="41" hidden="1"/>
    <cellStyle name="Ênfase4" xfId="236" builtinId="41" hidden="1"/>
    <cellStyle name="Ênfase4" xfId="90" builtinId="41" hidden="1"/>
    <cellStyle name="Ênfase4" xfId="273" builtinId="41" hidden="1"/>
    <cellStyle name="Ênfase4" xfId="318" builtinId="41" hidden="1"/>
    <cellStyle name="Ênfase4" xfId="353" builtinId="41" hidden="1"/>
    <cellStyle name="Ênfase4" xfId="401" builtinId="41" hidden="1"/>
    <cellStyle name="Ênfase4" xfId="473" builtinId="41" hidden="1"/>
    <cellStyle name="Ênfase4" xfId="509" builtinId="41" hidden="1"/>
    <cellStyle name="Ênfase4" xfId="559" builtinId="41" hidden="1"/>
    <cellStyle name="Ênfase4" xfId="592" builtinId="41" hidden="1"/>
    <cellStyle name="Ênfase4" xfId="639" builtinId="41" hidden="1"/>
    <cellStyle name="Ênfase4" xfId="675" builtinId="41" hidden="1"/>
    <cellStyle name="Ênfase4" xfId="529" builtinId="41" hidden="1"/>
    <cellStyle name="Ênfase4" xfId="711" builtinId="41" hidden="1"/>
    <cellStyle name="Ênfase4" xfId="756" builtinId="41" hidden="1"/>
    <cellStyle name="Ênfase4" xfId="791" builtinId="41" hidden="1"/>
    <cellStyle name="Ênfase4" xfId="858" builtinId="41" hidden="1"/>
    <cellStyle name="Ênfase4" xfId="893" builtinId="41" hidden="1"/>
    <cellStyle name="Ênfase4" xfId="938" builtinId="41" hidden="1"/>
    <cellStyle name="Ênfase4" xfId="971" builtinId="41" hidden="1"/>
    <cellStyle name="Ênfase4" xfId="1018" builtinId="41" hidden="1"/>
    <cellStyle name="Ênfase4" xfId="1054" builtinId="41" hidden="1"/>
    <cellStyle name="Ênfase4" xfId="908" builtinId="41" hidden="1"/>
    <cellStyle name="Ênfase4" xfId="1090" builtinId="41" hidden="1"/>
    <cellStyle name="Ênfase4" xfId="1135" builtinId="41" hidden="1"/>
    <cellStyle name="Ênfase4" xfId="1170" builtinId="41" hidden="1"/>
    <cellStyle name="Ênfase5" xfId="39" builtinId="45" hidden="1"/>
    <cellStyle name="Ênfase5" xfId="75" builtinId="45" hidden="1"/>
    <cellStyle name="Ênfase5" xfId="124" builtinId="45" hidden="1"/>
    <cellStyle name="Ênfase5" xfId="157" builtinId="45" hidden="1"/>
    <cellStyle name="Ênfase5" xfId="204" builtinId="45" hidden="1"/>
    <cellStyle name="Ênfase5" xfId="240" builtinId="45" hidden="1"/>
    <cellStyle name="Ênfase5" xfId="249" builtinId="45" hidden="1"/>
    <cellStyle name="Ênfase5" xfId="277" builtinId="45" hidden="1"/>
    <cellStyle name="Ênfase5" xfId="322" builtinId="45" hidden="1"/>
    <cellStyle name="Ênfase5" xfId="357" builtinId="45" hidden="1"/>
    <cellStyle name="Ênfase5" xfId="405" builtinId="45" hidden="1"/>
    <cellStyle name="Ênfase5" xfId="477" builtinId="45" hidden="1"/>
    <cellStyle name="Ênfase5" xfId="513" builtinId="45" hidden="1"/>
    <cellStyle name="Ênfase5" xfId="563" builtinId="45" hidden="1"/>
    <cellStyle name="Ênfase5" xfId="596" builtinId="45" hidden="1"/>
    <cellStyle name="Ênfase5" xfId="643" builtinId="45" hidden="1"/>
    <cellStyle name="Ênfase5" xfId="679" builtinId="45" hidden="1"/>
    <cellStyle name="Ênfase5" xfId="688" builtinId="45" hidden="1"/>
    <cellStyle name="Ênfase5" xfId="715" builtinId="45" hidden="1"/>
    <cellStyle name="Ênfase5" xfId="760" builtinId="45" hidden="1"/>
    <cellStyle name="Ênfase5" xfId="795" builtinId="45" hidden="1"/>
    <cellStyle name="Ênfase5" xfId="862" builtinId="45" hidden="1"/>
    <cellStyle name="Ênfase5" xfId="897" builtinId="45" hidden="1"/>
    <cellStyle name="Ênfase5" xfId="942" builtinId="45" hidden="1"/>
    <cellStyle name="Ênfase5" xfId="975" builtinId="45" hidden="1"/>
    <cellStyle name="Ênfase5" xfId="1022" builtinId="45" hidden="1"/>
    <cellStyle name="Ênfase5" xfId="1058" builtinId="45" hidden="1"/>
    <cellStyle name="Ênfase5" xfId="1067" builtinId="45" hidden="1"/>
    <cellStyle name="Ênfase5" xfId="1094" builtinId="45" hidden="1"/>
    <cellStyle name="Ênfase5" xfId="1139" builtinId="45" hidden="1"/>
    <cellStyle name="Ênfase5" xfId="1174" builtinId="45" hidden="1"/>
    <cellStyle name="Ênfase6" xfId="43" builtinId="49" hidden="1"/>
    <cellStyle name="Ênfase6" xfId="79" builtinId="49" hidden="1"/>
    <cellStyle name="Ênfase6" xfId="128" builtinId="49" hidden="1"/>
    <cellStyle name="Ênfase6" xfId="161" builtinId="49" hidden="1"/>
    <cellStyle name="Ênfase6" xfId="208" builtinId="49" hidden="1"/>
    <cellStyle name="Ênfase6" xfId="244" builtinId="49" hidden="1"/>
    <cellStyle name="Ênfase6" xfId="252" builtinId="49" hidden="1"/>
    <cellStyle name="Ênfase6" xfId="281" builtinId="49" hidden="1"/>
    <cellStyle name="Ênfase6" xfId="326" builtinId="49" hidden="1"/>
    <cellStyle name="Ênfase6" xfId="361" builtinId="49" hidden="1"/>
    <cellStyle name="Ênfase6" xfId="409" builtinId="49" hidden="1"/>
    <cellStyle name="Ênfase6" xfId="481" builtinId="49" hidden="1"/>
    <cellStyle name="Ênfase6" xfId="517" builtinId="49" hidden="1"/>
    <cellStyle name="Ênfase6" xfId="567" builtinId="49" hidden="1"/>
    <cellStyle name="Ênfase6" xfId="600" builtinId="49" hidden="1"/>
    <cellStyle name="Ênfase6" xfId="647" builtinId="49" hidden="1"/>
    <cellStyle name="Ênfase6" xfId="683" builtinId="49" hidden="1"/>
    <cellStyle name="Ênfase6" xfId="691" builtinId="49" hidden="1"/>
    <cellStyle name="Ênfase6" xfId="719" builtinId="49" hidden="1"/>
    <cellStyle name="Ênfase6" xfId="764" builtinId="49" hidden="1"/>
    <cellStyle name="Ênfase6" xfId="799" builtinId="49" hidden="1"/>
    <cellStyle name="Ênfase6" xfId="866" builtinId="49" hidden="1"/>
    <cellStyle name="Ênfase6" xfId="901" builtinId="49" hidden="1"/>
    <cellStyle name="Ênfase6" xfId="946" builtinId="49" hidden="1"/>
    <cellStyle name="Ênfase6" xfId="979" builtinId="49" hidden="1"/>
    <cellStyle name="Ênfase6" xfId="1026" builtinId="49" hidden="1"/>
    <cellStyle name="Ênfase6" xfId="1062" builtinId="49" hidden="1"/>
    <cellStyle name="Ênfase6" xfId="1070" builtinId="49" hidden="1"/>
    <cellStyle name="Ênfase6" xfId="1098" builtinId="49" hidden="1"/>
    <cellStyle name="Ênfase6" xfId="1143" builtinId="49" hidden="1"/>
    <cellStyle name="Ênfase6" xfId="1178" builtinId="49" hidden="1"/>
    <cellStyle name="Entrada" xfId="14" builtinId="20" hidden="1"/>
    <cellStyle name="Entrada" xfId="52" builtinId="20" hidden="1"/>
    <cellStyle name="Entrada" xfId="101" builtinId="20" hidden="1"/>
    <cellStyle name="Entrada" xfId="135" builtinId="20" hidden="1"/>
    <cellStyle name="Entrada" xfId="179" builtinId="20" hidden="1"/>
    <cellStyle name="Entrada" xfId="217" builtinId="20" hidden="1"/>
    <cellStyle name="Entrada" xfId="165" builtinId="20" hidden="1"/>
    <cellStyle name="Entrada" xfId="257" builtinId="20" hidden="1"/>
    <cellStyle name="Entrada" xfId="297" builtinId="20" hidden="1"/>
    <cellStyle name="Entrada" xfId="334" builtinId="20" hidden="1"/>
    <cellStyle name="Entrada" xfId="380" builtinId="20" hidden="1"/>
    <cellStyle name="Entrada" xfId="452" builtinId="20" hidden="1"/>
    <cellStyle name="Entrada" xfId="490" builtinId="20" hidden="1"/>
    <cellStyle name="Entrada" xfId="540" builtinId="20" hidden="1"/>
    <cellStyle name="Entrada" xfId="574" builtinId="20" hidden="1"/>
    <cellStyle name="Entrada" xfId="618" builtinId="20" hidden="1"/>
    <cellStyle name="Entrada" xfId="656" builtinId="20" hidden="1"/>
    <cellStyle name="Entrada" xfId="604" builtinId="20" hidden="1"/>
    <cellStyle name="Entrada" xfId="695" builtinId="20" hidden="1"/>
    <cellStyle name="Entrada" xfId="735" builtinId="20" hidden="1"/>
    <cellStyle name="Entrada" xfId="772" builtinId="20" hidden="1"/>
    <cellStyle name="Entrada" xfId="831" builtinId="20" hidden="1"/>
    <cellStyle name="Entrada" xfId="874" builtinId="20" hidden="1"/>
    <cellStyle name="Entrada" xfId="919" builtinId="20" hidden="1"/>
    <cellStyle name="Entrada" xfId="953" builtinId="20" hidden="1"/>
    <cellStyle name="Entrada" xfId="997" builtinId="20" hidden="1"/>
    <cellStyle name="Entrada" xfId="1035" builtinId="20" hidden="1"/>
    <cellStyle name="Entrada" xfId="983" builtinId="20" hidden="1"/>
    <cellStyle name="Entrada" xfId="1074" builtinId="20" hidden="1"/>
    <cellStyle name="Entrada" xfId="1114" builtinId="20" hidden="1"/>
    <cellStyle name="Entrada" xfId="1151" builtinId="20" hidden="1"/>
    <cellStyle name="Geral" xfId="415"/>
    <cellStyle name="Geral Dados" xfId="86"/>
    <cellStyle name="Hiperlink" xfId="48" builtinId="8" hidden="1"/>
    <cellStyle name="Hiperlink" xfId="48" builtinId="8" hidden="1"/>
    <cellStyle name="Hiperlink" xfId="213" builtinId="8" hidden="1"/>
    <cellStyle name="Hiperlink" xfId="213" builtinId="8" hidden="1"/>
    <cellStyle name="Hiperlink" xfId="330" builtinId="8" hidden="1"/>
    <cellStyle name="Hiperlink" xfId="330" builtinId="8" hidden="1" customBuiltin="1"/>
    <cellStyle name="Hiperlink" xfId="370" builtinId="8" hidden="1"/>
    <cellStyle name="Hiperlink" xfId="486" builtinId="8" hidden="1"/>
    <cellStyle name="Hiperlink" xfId="486" builtinId="8" hidden="1"/>
    <cellStyle name="Hiperlink" xfId="652" builtinId="8" hidden="1"/>
    <cellStyle name="Hiperlink" xfId="652" builtinId="8" hidden="1"/>
    <cellStyle name="Hiperlink" xfId="768" builtinId="8" hidden="1"/>
    <cellStyle name="Hiperlink" xfId="768" builtinId="8" hidden="1" customBuiltin="1"/>
    <cellStyle name="Hiperlink" xfId="870" builtinId="8" hidden="1"/>
    <cellStyle name="Hiperlink" xfId="870" builtinId="8" hidden="1"/>
    <cellStyle name="Hiperlink" xfId="1031" builtinId="8" hidden="1"/>
    <cellStyle name="Hiperlink" xfId="1031" builtinId="8" hidden="1"/>
    <cellStyle name="Hiperlink" xfId="1147" builtinId="8" hidden="1"/>
    <cellStyle name="Hiperlink" xfId="1147" builtinId="8" hidden="1" customBuiltin="1"/>
    <cellStyle name="Hiperlink 2" xfId="435"/>
    <cellStyle name="Hiperlink 3" xfId="436"/>
    <cellStyle name="Hyperlink 2" xfId="815"/>
    <cellStyle name="Moeda" xfId="1" builtinId="4" hidden="1"/>
    <cellStyle name="Moeda [0]" xfId="5" builtinId="7" hidden="1"/>
    <cellStyle name="Moeda [0]" xfId="170" builtinId="7" hidden="1"/>
    <cellStyle name="Moeda [0]" xfId="288" builtinId="7" hidden="1"/>
    <cellStyle name="Moeda [0]" xfId="443" builtinId="7" hidden="1"/>
    <cellStyle name="Moeda [0]" xfId="609" builtinId="7" hidden="1"/>
    <cellStyle name="Moeda [0]" xfId="726" builtinId="7" hidden="1"/>
    <cellStyle name="Moeda [0]" xfId="521" builtinId="7" hidden="1"/>
    <cellStyle name="Moeda [0]" xfId="988" builtinId="7" hidden="1"/>
    <cellStyle name="Moeda [0]" xfId="1105" builtinId="7" hidden="1"/>
    <cellStyle name="Moeda 2" xfId="254" hidden="1"/>
    <cellStyle name="Moeda 2" xfId="365" hidden="1"/>
    <cellStyle name="Moeda 2" xfId="693" hidden="1"/>
    <cellStyle name="Moeda 2" xfId="803" hidden="1"/>
    <cellStyle name="Moeda 2" xfId="810" hidden="1"/>
    <cellStyle name="Moeda 2" xfId="817" hidden="1"/>
    <cellStyle name="Moeda 2" xfId="848" hidden="1"/>
    <cellStyle name="Moeda 2" xfId="847" hidden="1"/>
    <cellStyle name="Moeda 2" xfId="846" hidden="1"/>
    <cellStyle name="Moeda 2" xfId="845" hidden="1"/>
    <cellStyle name="Moeda 2" xfId="849" hidden="1"/>
    <cellStyle name="Moeda 2" xfId="1072" hidden="1"/>
    <cellStyle name="Moeda 2" xfId="1182" hidden="1"/>
    <cellStyle name="Moeda 2" xfId="1183" hidden="1"/>
    <cellStyle name="Moeda 2" xfId="1184" hidden="1"/>
    <cellStyle name="Moeda 2" xfId="1188" hidden="1"/>
    <cellStyle name="Moeda 2" xfId="1187" hidden="1"/>
    <cellStyle name="Moeda 2" xfId="1186" hidden="1"/>
    <cellStyle name="Moeda 2" xfId="1185" hidden="1"/>
    <cellStyle name="Moeda 2" xfId="1189"/>
    <cellStyle name="Moeda 2 2" xfId="431"/>
    <cellStyle name="Moeda 3" xfId="421"/>
    <cellStyle name="Moeda 3 2" xfId="432"/>
    <cellStyle name="Moeda 4" xfId="371"/>
    <cellStyle name="Moeda 4 2" xfId="820"/>
    <cellStyle name="Moeda 5" xfId="816"/>
    <cellStyle name="Moeda 6" xfId="844"/>
    <cellStyle name="Moeda 7" xfId="524"/>
    <cellStyle name="Neutro" xfId="13" builtinId="28" hidden="1"/>
    <cellStyle name="Neutro" xfId="51" builtinId="28" hidden="1"/>
    <cellStyle name="Neutro" xfId="178" builtinId="28" hidden="1"/>
    <cellStyle name="Neutro" xfId="216" builtinId="28" hidden="1"/>
    <cellStyle name="Neutro" xfId="296" builtinId="28" hidden="1"/>
    <cellStyle name="Neutro" xfId="333" builtinId="28" hidden="1"/>
    <cellStyle name="Neutro" xfId="379" builtinId="28" hidden="1"/>
    <cellStyle name="Neutro" xfId="451" builtinId="28" hidden="1"/>
    <cellStyle name="Neutro" xfId="489" builtinId="28" hidden="1"/>
    <cellStyle name="Neutro" xfId="617" builtinId="28" hidden="1"/>
    <cellStyle name="Neutro" xfId="655" builtinId="28" hidden="1"/>
    <cellStyle name="Neutro" xfId="734" builtinId="28" hidden="1"/>
    <cellStyle name="Neutro" xfId="771" builtinId="28" hidden="1"/>
    <cellStyle name="Neutro" xfId="842" builtinId="28" hidden="1"/>
    <cellStyle name="Neutro" xfId="873" builtinId="28" hidden="1"/>
    <cellStyle name="Neutro" xfId="996" builtinId="28" hidden="1"/>
    <cellStyle name="Neutro" xfId="1034" builtinId="28" hidden="1"/>
    <cellStyle name="Neutro" xfId="1113" builtinId="28" hidden="1"/>
    <cellStyle name="Neutro" xfId="1150" builtinId="28" hidden="1"/>
    <cellStyle name="Normal" xfId="0" builtinId="0"/>
    <cellStyle name="Normal 2" xfId="368"/>
    <cellStyle name="Normal 2 2" xfId="366"/>
    <cellStyle name="Normal 2 3" xfId="426"/>
    <cellStyle name="Normal 2 3 2" xfId="832"/>
    <cellStyle name="Normal 2 4" xfId="422"/>
    <cellStyle name="Normal 2 4 2" xfId="829"/>
    <cellStyle name="Normal 2 5" xfId="818"/>
    <cellStyle name="Normal 3" xfId="367"/>
    <cellStyle name="Normal 3 2" xfId="423"/>
    <cellStyle name="Normal 3 2 2" xfId="427"/>
    <cellStyle name="Normal 3 2 2 2" xfId="833"/>
    <cellStyle name="Normal 3 2 3" xfId="830"/>
    <cellStyle name="Normal 4" xfId="418"/>
    <cellStyle name="Normal 4 2" xfId="425"/>
    <cellStyle name="Normal 4 3" xfId="428"/>
    <cellStyle name="Normal 4 3 2" xfId="834"/>
    <cellStyle name="Normal 4 4" xfId="825"/>
    <cellStyle name="Normal 4 5" xfId="808"/>
    <cellStyle name="Normal 5" xfId="417"/>
    <cellStyle name="Normal 5 2" xfId="429"/>
    <cellStyle name="Normal 5 2 2" xfId="835"/>
    <cellStyle name="Normal 5 3" xfId="824"/>
    <cellStyle name="Normal 5 4" xfId="812"/>
    <cellStyle name="Normal 6" xfId="433"/>
    <cellStyle name="Normal 6 2" xfId="839"/>
    <cellStyle name="Normal 6 3" xfId="813"/>
    <cellStyle name="Normal 7" xfId="437"/>
    <cellStyle name="Normal 8" xfId="369"/>
    <cellStyle name="Normal 8 2" xfId="819"/>
    <cellStyle name="Normal 9" xfId="843"/>
    <cellStyle name="Nota" xfId="20" builtinId="10" hidden="1"/>
    <cellStyle name="Nota" xfId="57" builtinId="10" hidden="1"/>
    <cellStyle name="Nota" xfId="185" builtinId="10" hidden="1"/>
    <cellStyle name="Nota" xfId="222" builtinId="10" hidden="1"/>
    <cellStyle name="Nota" xfId="303" builtinId="10" hidden="1"/>
    <cellStyle name="Nota" xfId="339" builtinId="10" hidden="1"/>
    <cellStyle name="Nota" xfId="386" builtinId="10" hidden="1"/>
    <cellStyle name="Nota" xfId="458" builtinId="10" hidden="1"/>
    <cellStyle name="Nota" xfId="495" builtinId="10" hidden="1"/>
    <cellStyle name="Nota" xfId="624" builtinId="10" hidden="1"/>
    <cellStyle name="Nota" xfId="661" builtinId="10" hidden="1"/>
    <cellStyle name="Nota" xfId="741" builtinId="10" hidden="1"/>
    <cellStyle name="Nota" xfId="777" builtinId="10" hidden="1"/>
    <cellStyle name="Nota" xfId="828" builtinId="10" hidden="1"/>
    <cellStyle name="Nota" xfId="879" builtinId="10" hidden="1"/>
    <cellStyle name="Nota" xfId="1003" builtinId="10" hidden="1"/>
    <cellStyle name="Nota" xfId="1040" builtinId="10" hidden="1"/>
    <cellStyle name="Nota" xfId="1120" builtinId="10" hidden="1"/>
    <cellStyle name="Nota" xfId="1156" builtinId="10" hidden="1"/>
    <cellStyle name="Porcentagem" xfId="2" builtinId="5" hidden="1"/>
    <cellStyle name="Porcentagem" xfId="167" builtinId="5" hidden="1"/>
    <cellStyle name="Porcentagem" xfId="285" builtinId="5" hidden="1"/>
    <cellStyle name="Porcentagem" xfId="440" builtinId="5" hidden="1"/>
    <cellStyle name="Porcentagem" xfId="606" builtinId="5" hidden="1"/>
    <cellStyle name="Porcentagem" xfId="723" builtinId="5" hidden="1"/>
    <cellStyle name="Porcentagem" xfId="807" builtinId="5" hidden="1"/>
    <cellStyle name="Porcentagem" xfId="985" builtinId="5" hidden="1"/>
    <cellStyle name="Porcentagem" xfId="1102" builtinId="5" hidden="1"/>
    <cellStyle name="Porcentagem 2" xfId="424"/>
    <cellStyle name="Porcentagem 3" xfId="420"/>
    <cellStyle name="Ruim" xfId="12" builtinId="27" hidden="1"/>
    <cellStyle name="Ruim" xfId="50" builtinId="27" hidden="1"/>
    <cellStyle name="Ruim" xfId="177" builtinId="27" hidden="1"/>
    <cellStyle name="Ruim" xfId="215" builtinId="27" hidden="1"/>
    <cellStyle name="Ruim" xfId="295" builtinId="27" hidden="1"/>
    <cellStyle name="Ruim" xfId="332" builtinId="27" hidden="1"/>
    <cellStyle name="Ruim" xfId="378" builtinId="27" hidden="1"/>
    <cellStyle name="Ruim" xfId="450" builtinId="27" hidden="1"/>
    <cellStyle name="Ruim" xfId="488" builtinId="27" hidden="1"/>
    <cellStyle name="Ruim" xfId="616" builtinId="27" hidden="1"/>
    <cellStyle name="Ruim" xfId="654" builtinId="27" hidden="1"/>
    <cellStyle name="Ruim" xfId="733" builtinId="27" hidden="1"/>
    <cellStyle name="Ruim" xfId="770" builtinId="27" hidden="1"/>
    <cellStyle name="Ruim" xfId="811" builtinId="27" hidden="1"/>
    <cellStyle name="Ruim" xfId="872" builtinId="27" hidden="1"/>
    <cellStyle name="Ruim" xfId="995" builtinId="27" hidden="1"/>
    <cellStyle name="Ruim" xfId="1033" builtinId="27" hidden="1"/>
    <cellStyle name="Ruim" xfId="1112" builtinId="27" hidden="1"/>
    <cellStyle name="Ruim" xfId="1149" builtinId="27" hidden="1"/>
    <cellStyle name="Saída" xfId="15" builtinId="21" hidden="1"/>
    <cellStyle name="Saída" xfId="180" builtinId="21" hidden="1"/>
    <cellStyle name="Saída" xfId="298" builtinId="21" hidden="1"/>
    <cellStyle name="Saída" xfId="381" builtinId="21" hidden="1"/>
    <cellStyle name="Saída" xfId="453" builtinId="21" hidden="1"/>
    <cellStyle name="Saída" xfId="619" builtinId="21" hidden="1"/>
    <cellStyle name="Saída" xfId="736" builtinId="21" hidden="1"/>
    <cellStyle name="Saída" xfId="805" builtinId="21" hidden="1"/>
    <cellStyle name="Saída" xfId="998" builtinId="21" hidden="1"/>
    <cellStyle name="Saída" xfId="1115" builtinId="21" hidden="1"/>
    <cellStyle name="Separador de milhares [0]" xfId="4" builtinId="6" hidden="1"/>
    <cellStyle name="Separador de milhares [0]" xfId="169" builtinId="6" hidden="1"/>
    <cellStyle name="Separador de milhares [0]" xfId="287" builtinId="6" hidden="1"/>
    <cellStyle name="Separador de milhares [0]" xfId="442" builtinId="6" hidden="1"/>
    <cellStyle name="Separador de milhares [0]" xfId="608" builtinId="6" hidden="1"/>
    <cellStyle name="Separador de milhares [0]" xfId="725" builtinId="6" hidden="1"/>
    <cellStyle name="Separador de milhares [0]" xfId="822" builtinId="6" hidden="1"/>
    <cellStyle name="Separador de milhares [0]" xfId="987" builtinId="6" hidden="1"/>
    <cellStyle name="Separador de milhares [0]" xfId="1104" builtinId="6" hidden="1"/>
    <cellStyle name="Separador de milhares 2" xfId="419"/>
    <cellStyle name="Separador de milhares 2 2" xfId="430"/>
    <cellStyle name="Separador de milhares_BT-ALFREDOKUFFS-LAJOTA-19AGO10" xfId="806"/>
    <cellStyle name="TableStyleLight1" xfId="814"/>
    <cellStyle name="Texto de Aviso" xfId="19" builtinId="11" hidden="1"/>
    <cellStyle name="Texto de Aviso" xfId="56" builtinId="11" hidden="1"/>
    <cellStyle name="Texto de Aviso" xfId="184" builtinId="11" hidden="1"/>
    <cellStyle name="Texto de Aviso" xfId="221" builtinId="11" hidden="1"/>
    <cellStyle name="Texto de Aviso" xfId="302" builtinId="11" hidden="1"/>
    <cellStyle name="Texto de Aviso" xfId="338" builtinId="11" hidden="1"/>
    <cellStyle name="Texto de Aviso" xfId="385" builtinId="11" hidden="1"/>
    <cellStyle name="Texto de Aviso" xfId="457" builtinId="11" hidden="1"/>
    <cellStyle name="Texto de Aviso" xfId="494" builtinId="11" hidden="1"/>
    <cellStyle name="Texto de Aviso" xfId="623" builtinId="11" hidden="1"/>
    <cellStyle name="Texto de Aviso" xfId="660" builtinId="11" hidden="1"/>
    <cellStyle name="Texto de Aviso" xfId="740" builtinId="11" hidden="1"/>
    <cellStyle name="Texto de Aviso" xfId="776" builtinId="11" hidden="1"/>
    <cellStyle name="Texto de Aviso" xfId="838" builtinId="11" hidden="1"/>
    <cellStyle name="Texto de Aviso" xfId="878" builtinId="11" hidden="1"/>
    <cellStyle name="Texto de Aviso" xfId="1002" builtinId="11" hidden="1"/>
    <cellStyle name="Texto de Aviso" xfId="1039" builtinId="11" hidden="1"/>
    <cellStyle name="Texto de Aviso" xfId="1119" builtinId="11" hidden="1"/>
    <cellStyle name="Texto de Aviso" xfId="1155" builtinId="11" hidden="1"/>
    <cellStyle name="Texto Explicativo" xfId="21" builtinId="53" hidden="1"/>
    <cellStyle name="Texto Explicativo" xfId="58" builtinId="53" hidden="1"/>
    <cellStyle name="Texto Explicativo" xfId="186" builtinId="53" hidden="1"/>
    <cellStyle name="Texto Explicativo" xfId="223" builtinId="53" hidden="1"/>
    <cellStyle name="Texto Explicativo" xfId="304" builtinId="53" hidden="1"/>
    <cellStyle name="Texto Explicativo" xfId="340" builtinId="53" hidden="1"/>
    <cellStyle name="Texto Explicativo" xfId="387" builtinId="53" hidden="1"/>
    <cellStyle name="Texto Explicativo" xfId="459" builtinId="53" hidden="1"/>
    <cellStyle name="Texto Explicativo" xfId="496" builtinId="53" hidden="1"/>
    <cellStyle name="Texto Explicativo" xfId="625" builtinId="53" hidden="1"/>
    <cellStyle name="Texto Explicativo" xfId="662" builtinId="53" hidden="1"/>
    <cellStyle name="Texto Explicativo" xfId="742" builtinId="53" hidden="1"/>
    <cellStyle name="Texto Explicativo" xfId="778" builtinId="53" hidden="1"/>
    <cellStyle name="Texto Explicativo" xfId="837" builtinId="53" hidden="1"/>
    <cellStyle name="Texto Explicativo" xfId="880" builtinId="53" hidden="1"/>
    <cellStyle name="Texto Explicativo" xfId="1004" builtinId="53" hidden="1"/>
    <cellStyle name="Texto Explicativo" xfId="1041" builtinId="53" hidden="1"/>
    <cellStyle name="Texto Explicativo" xfId="1121" builtinId="53" hidden="1"/>
    <cellStyle name="Texto Explicativo" xfId="1157" builtinId="53" hidden="1"/>
    <cellStyle name="Título" xfId="6" builtinId="15" hidden="1"/>
    <cellStyle name="Título" xfId="171" builtinId="15" hidden="1"/>
    <cellStyle name="Título" xfId="289" builtinId="15" hidden="1"/>
    <cellStyle name="Título" xfId="372" builtinId="15" hidden="1"/>
    <cellStyle name="Título" xfId="444" builtinId="15" hidden="1"/>
    <cellStyle name="Título" xfId="610" builtinId="15" hidden="1"/>
    <cellStyle name="Título" xfId="727" builtinId="15" hidden="1"/>
    <cellStyle name="Título" xfId="821" builtinId="15" hidden="1"/>
    <cellStyle name="Título" xfId="989" builtinId="15" hidden="1"/>
    <cellStyle name="Título" xfId="1106" builtinId="15" hidden="1"/>
    <cellStyle name="Título 01" xfId="47"/>
    <cellStyle name="TITULO 1" xfId="85"/>
    <cellStyle name="Título 1" xfId="7" builtinId="16" hidden="1"/>
    <cellStyle name="Título 1" xfId="172" builtinId="16" hidden="1"/>
    <cellStyle name="Título 1" xfId="290" builtinId="16" hidden="1"/>
    <cellStyle name="Título 1" xfId="373" builtinId="16" hidden="1"/>
    <cellStyle name="Título 1" xfId="445" builtinId="16" hidden="1"/>
    <cellStyle name="Título 1" xfId="611" builtinId="16" hidden="1"/>
    <cellStyle name="Título 1" xfId="728" builtinId="16" hidden="1"/>
    <cellStyle name="Título 1" xfId="523" builtinId="16" hidden="1"/>
    <cellStyle name="Título 1" xfId="990" builtinId="16" hidden="1"/>
    <cellStyle name="Título 1" xfId="1107" builtinId="16" hidden="1"/>
    <cellStyle name="TITULO 1 2" xfId="413"/>
    <cellStyle name="TITULO 2" xfId="83"/>
    <cellStyle name="Título 2" xfId="8" builtinId="17" hidden="1"/>
    <cellStyle name="Título 2" xfId="173" builtinId="17" hidden="1"/>
    <cellStyle name="Título 2" xfId="291" builtinId="17" hidden="1"/>
    <cellStyle name="Título 2" xfId="374" builtinId="17" hidden="1"/>
    <cellStyle name="Título 2" xfId="446" builtinId="17" hidden="1"/>
    <cellStyle name="Título 2" xfId="612" builtinId="17" hidden="1"/>
    <cellStyle name="Título 2" xfId="729" builtinId="17" hidden="1"/>
    <cellStyle name="Título 2" xfId="485" builtinId="17" hidden="1"/>
    <cellStyle name="Título 2" xfId="991" builtinId="17" hidden="1"/>
    <cellStyle name="Título 2" xfId="1108" builtinId="17" hidden="1"/>
    <cellStyle name="TITULO 2 2" xfId="414"/>
    <cellStyle name="Título 3" xfId="9" builtinId="18" hidden="1"/>
    <cellStyle name="Título 3" xfId="174" builtinId="18" hidden="1"/>
    <cellStyle name="Título 3" xfId="292" builtinId="18" hidden="1"/>
    <cellStyle name="Título 3" xfId="375" builtinId="18" hidden="1"/>
    <cellStyle name="Título 3" xfId="447" builtinId="18" hidden="1"/>
    <cellStyle name="Título 3" xfId="613" builtinId="18" hidden="1"/>
    <cellStyle name="Título 3" xfId="730" builtinId="18" hidden="1"/>
    <cellStyle name="Título 3" xfId="836" builtinId="18" hidden="1"/>
    <cellStyle name="Título 3" xfId="992" builtinId="18" hidden="1"/>
    <cellStyle name="Título 3" xfId="1109" builtinId="18" hidden="1"/>
    <cellStyle name="Título 4" xfId="10" builtinId="19" hidden="1"/>
    <cellStyle name="Título 4" xfId="175" builtinId="19" hidden="1"/>
    <cellStyle name="Título 4" xfId="293" builtinId="19" hidden="1"/>
    <cellStyle name="Título 4" xfId="376" builtinId="19" hidden="1"/>
    <cellStyle name="Título 4" xfId="448" builtinId="19" hidden="1"/>
    <cellStyle name="Título 4" xfId="614" builtinId="19" hidden="1"/>
    <cellStyle name="Título 4" xfId="731" builtinId="19" hidden="1"/>
    <cellStyle name="Título 4" xfId="826" builtinId="19" hidden="1"/>
    <cellStyle name="Título 4" xfId="993" builtinId="19" hidden="1"/>
    <cellStyle name="Título 4" xfId="1110" builtinId="19" hidden="1"/>
    <cellStyle name="Títulos" xfId="84"/>
    <cellStyle name="Títulos 2" xfId="416"/>
    <cellStyle name="Total" xfId="22" builtinId="25" hidden="1"/>
    <cellStyle name="Total" xfId="187" builtinId="25" hidden="1"/>
    <cellStyle name="Total" xfId="305" builtinId="25" hidden="1"/>
    <cellStyle name="Total" xfId="388" builtinId="25" hidden="1"/>
    <cellStyle name="Total" xfId="460" builtinId="25" hidden="1"/>
    <cellStyle name="Total" xfId="626" builtinId="25" hidden="1"/>
    <cellStyle name="Total" xfId="743" builtinId="25" hidden="1"/>
    <cellStyle name="Total" xfId="439" builtinId="25" hidden="1"/>
    <cellStyle name="Total" xfId="1005" builtinId="25" hidden="1"/>
    <cellStyle name="Total" xfId="1122" builtinId="25" hidden="1"/>
    <cellStyle name="Vírgula" xfId="3" builtinId="3" hidden="1"/>
    <cellStyle name="Vírgula" xfId="168" builtinId="3" hidden="1"/>
    <cellStyle name="Vírgula" xfId="286" builtinId="3" hidden="1"/>
    <cellStyle name="Vírgula" xfId="441" builtinId="3" hidden="1"/>
    <cellStyle name="Vírgula" xfId="607" builtinId="3" hidden="1"/>
    <cellStyle name="Vírgula" xfId="724" builtinId="3" hidden="1"/>
    <cellStyle name="Vírgula" xfId="522" builtinId="3" hidden="1"/>
    <cellStyle name="Vírgula" xfId="986" builtinId="3" hidden="1"/>
    <cellStyle name="Vírgula" xfId="1103" builtinId="3" hidden="1"/>
    <cellStyle name="Vírgula 2" xfId="255"/>
    <cellStyle name="Vírgula 3" xfId="43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24848</xdr:colOff>
      <xdr:row>1</xdr:row>
      <xdr:rowOff>99395</xdr:rowOff>
    </xdr:from>
    <xdr:to>
      <xdr:col>6</xdr:col>
      <xdr:colOff>927652</xdr:colOff>
      <xdr:row>2</xdr:row>
      <xdr:rowOff>149496</xdr:rowOff>
    </xdr:to>
    <xdr:sp macro="" textlink="">
      <xdr:nvSpPr>
        <xdr:cNvPr id="2" name="Forma liv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4848" y="265047"/>
          <a:ext cx="7628282" cy="257166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QUADRO DE COMPOSIÇÕES DE CUSTOS UNITÁRIOS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200025</xdr:rowOff>
    </xdr:from>
    <xdr:to>
      <xdr:col>4</xdr:col>
      <xdr:colOff>704850</xdr:colOff>
      <xdr:row>1</xdr:row>
      <xdr:rowOff>247641</xdr:rowOff>
    </xdr:to>
    <xdr:sp macro="" textlink="">
      <xdr:nvSpPr>
        <xdr:cNvPr id="2" name="Forma liv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8575" y="200025"/>
          <a:ext cx="6315075" cy="257166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COTAÇÃO DE MATERIAIS DA COMPOSIÇÃO DOS CUSTOS UNITÁRIOS</a:t>
          </a:r>
        </a:p>
      </xdr:txBody>
    </xdr:sp>
    <xdr:clientData/>
  </xdr:twoCellAnchor>
  <xdr:twoCellAnchor>
    <xdr:from>
      <xdr:col>3</xdr:col>
      <xdr:colOff>304800</xdr:colOff>
      <xdr:row>2</xdr:row>
      <xdr:rowOff>38100</xdr:rowOff>
    </xdr:from>
    <xdr:to>
      <xdr:col>4</xdr:col>
      <xdr:colOff>714375</xdr:colOff>
      <xdr:row>4</xdr:row>
      <xdr:rowOff>27386</xdr:rowOff>
    </xdr:to>
    <xdr:sp macro="" textlink="">
      <xdr:nvSpPr>
        <xdr:cNvPr id="3" name="Forma liv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124450" y="600075"/>
          <a:ext cx="1228725" cy="313136"/>
        </a:xfrm>
        <a:custGeom>
          <a:avLst/>
          <a:gdLst>
            <a:gd name="connsiteX0" fmla="*/ 0 w 1848716"/>
            <a:gd name="connsiteY0" fmla="*/ 31858 h 318583"/>
            <a:gd name="connsiteX1" fmla="*/ 31858 w 1848716"/>
            <a:gd name="connsiteY1" fmla="*/ 0 h 318583"/>
            <a:gd name="connsiteX2" fmla="*/ 1816858 w 1848716"/>
            <a:gd name="connsiteY2" fmla="*/ 0 h 318583"/>
            <a:gd name="connsiteX3" fmla="*/ 1848716 w 1848716"/>
            <a:gd name="connsiteY3" fmla="*/ 31858 h 318583"/>
            <a:gd name="connsiteX4" fmla="*/ 1848716 w 1848716"/>
            <a:gd name="connsiteY4" fmla="*/ 286725 h 318583"/>
            <a:gd name="connsiteX5" fmla="*/ 1816858 w 1848716"/>
            <a:gd name="connsiteY5" fmla="*/ 318583 h 318583"/>
            <a:gd name="connsiteX6" fmla="*/ 31858 w 1848716"/>
            <a:gd name="connsiteY6" fmla="*/ 318583 h 318583"/>
            <a:gd name="connsiteX7" fmla="*/ 0 w 1848716"/>
            <a:gd name="connsiteY7" fmla="*/ 286725 h 318583"/>
            <a:gd name="connsiteX8" fmla="*/ 0 w 1848716"/>
            <a:gd name="connsiteY8" fmla="*/ 31858 h 3185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848716" h="318583">
              <a:moveTo>
                <a:pt x="0" y="31858"/>
              </a:moveTo>
              <a:cubicBezTo>
                <a:pt x="0" y="14263"/>
                <a:pt x="14263" y="0"/>
                <a:pt x="31858" y="0"/>
              </a:cubicBezTo>
              <a:lnTo>
                <a:pt x="1816858" y="0"/>
              </a:lnTo>
              <a:cubicBezTo>
                <a:pt x="1834453" y="0"/>
                <a:pt x="1848716" y="14263"/>
                <a:pt x="1848716" y="31858"/>
              </a:cubicBezTo>
              <a:lnTo>
                <a:pt x="1848716" y="286725"/>
              </a:lnTo>
              <a:cubicBezTo>
                <a:pt x="1848716" y="304320"/>
                <a:pt x="1834453" y="318583"/>
                <a:pt x="1816858" y="318583"/>
              </a:cubicBezTo>
              <a:lnTo>
                <a:pt x="31858" y="318583"/>
              </a:lnTo>
              <a:cubicBezTo>
                <a:pt x="14263" y="318583"/>
                <a:pt x="0" y="304320"/>
                <a:pt x="0" y="286725"/>
              </a:cubicBezTo>
              <a:lnTo>
                <a:pt x="0" y="31858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43621" tIns="43621" rIns="43621" bIns="43621" numCol="1" spcCol="1270" anchor="ctr" anchorCtr="0">
          <a:noAutofit/>
        </a:bodyPr>
        <a:lstStyle/>
        <a:p>
          <a:pPr lvl="0" algn="l" defTabSz="400050">
            <a:lnSpc>
              <a:spcPct val="90000"/>
            </a:lnSpc>
            <a:spcBef>
              <a:spcPct val="0"/>
            </a:spcBef>
            <a:spcAft>
              <a:spcPts val="0"/>
            </a:spcAft>
          </a:pPr>
          <a:r>
            <a:rPr lang="pt-BR" sz="900" kern="1200">
              <a:solidFill>
                <a:schemeClr val="tx1"/>
              </a:solidFill>
            </a:rPr>
            <a:t>Data Base</a:t>
          </a:r>
          <a:r>
            <a:rPr lang="pt-BR" sz="900" kern="1200" baseline="0">
              <a:solidFill>
                <a:schemeClr val="tx1"/>
              </a:solidFill>
            </a:rPr>
            <a:t> de  Pesquisa</a:t>
          </a:r>
          <a:r>
            <a:rPr lang="pt-BR" sz="900" kern="1200">
              <a:solidFill>
                <a:schemeClr val="tx1"/>
              </a:solidFill>
            </a:rPr>
            <a:t>:</a:t>
          </a:r>
        </a:p>
        <a:p>
          <a:pPr lvl="0" algn="ctr" defTabSz="400050">
            <a:lnSpc>
              <a:spcPct val="90000"/>
            </a:lnSpc>
            <a:spcBef>
              <a:spcPct val="0"/>
            </a:spcBef>
            <a:spcAft>
              <a:spcPts val="0"/>
            </a:spcAft>
          </a:pPr>
          <a:r>
            <a:rPr lang="pt-BR" sz="1100" kern="1200">
              <a:solidFill>
                <a:schemeClr val="tx1"/>
              </a:solidFill>
            </a:rPr>
            <a:t>Setembro/2017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6">
    <tabColor theme="9" tint="0.39997558519241921"/>
  </sheetPr>
  <dimension ref="A2:Q111"/>
  <sheetViews>
    <sheetView tabSelected="1" view="pageBreakPreview" zoomScaleSheetLayoutView="100" workbookViewId="0"/>
  </sheetViews>
  <sheetFormatPr defaultRowHeight="12.75" x14ac:dyDescent="0.2"/>
  <cols>
    <col min="1" max="1" width="43.140625" style="11" customWidth="1"/>
    <col min="2" max="3" width="9.140625" style="11"/>
    <col min="4" max="4" width="12.5703125" style="18" customWidth="1"/>
    <col min="5" max="5" width="13.5703125" style="11" customWidth="1"/>
    <col min="6" max="6" width="13.28515625" style="11" customWidth="1"/>
    <col min="7" max="7" width="14.140625" style="18" customWidth="1"/>
    <col min="8" max="8" width="11" style="11" customWidth="1"/>
    <col min="9" max="9" width="50.5703125" style="19" customWidth="1"/>
    <col min="10" max="10" width="12.140625" style="20" customWidth="1"/>
    <col min="11" max="13" width="9.140625" style="11"/>
    <col min="14" max="14" width="11.42578125" style="11" customWidth="1"/>
    <col min="15" max="15" width="9.140625" style="11"/>
    <col min="16" max="17" width="12.5703125" style="11" bestFit="1" customWidth="1"/>
    <col min="18" max="16384" width="9.140625" style="11"/>
  </cols>
  <sheetData>
    <row r="2" spans="1:10" ht="16.5" x14ac:dyDescent="0.25">
      <c r="A2" s="90"/>
      <c r="B2" s="90"/>
      <c r="C2" s="90"/>
      <c r="D2" s="90"/>
      <c r="E2" s="90"/>
      <c r="F2" s="90"/>
      <c r="G2" s="90"/>
    </row>
    <row r="3" spans="1:10" ht="24.75" customHeight="1" x14ac:dyDescent="0.2">
      <c r="A3" s="91" t="str">
        <f>'Dados do Projeto'!B1</f>
        <v>Pavimentação da Rua Ulrich Muller - Ituporanga SC</v>
      </c>
      <c r="B3" s="91"/>
      <c r="C3" s="91"/>
      <c r="D3" s="91"/>
      <c r="E3" s="91"/>
      <c r="F3" s="91"/>
      <c r="G3" s="91"/>
    </row>
    <row r="4" spans="1:10" ht="15" customHeight="1" thickBot="1" x14ac:dyDescent="0.25">
      <c r="A4" s="2"/>
      <c r="B4" s="17"/>
      <c r="C4" s="17"/>
      <c r="D4" s="9"/>
      <c r="E4" s="17"/>
      <c r="F4" s="17"/>
      <c r="G4" s="9"/>
    </row>
    <row r="5" spans="1:10" ht="12.75" customHeight="1" thickBot="1" x14ac:dyDescent="0.25">
      <c r="A5" s="84" t="s">
        <v>18</v>
      </c>
      <c r="B5" s="85"/>
      <c r="C5" s="85"/>
      <c r="D5" s="85"/>
      <c r="E5" s="86"/>
      <c r="F5" s="36" t="s">
        <v>49</v>
      </c>
      <c r="G5" s="37" t="s">
        <v>50</v>
      </c>
      <c r="I5" s="32"/>
      <c r="J5" s="38"/>
    </row>
    <row r="6" spans="1:10" ht="15.75" thickBot="1" x14ac:dyDescent="0.3">
      <c r="A6" s="87" t="s">
        <v>32</v>
      </c>
      <c r="B6" s="88"/>
      <c r="C6" s="88"/>
      <c r="D6" s="88"/>
      <c r="E6" s="89"/>
      <c r="F6" s="75" t="s">
        <v>1</v>
      </c>
      <c r="G6" s="60" t="s">
        <v>20</v>
      </c>
      <c r="I6" s="32"/>
      <c r="J6" s="38"/>
    </row>
    <row r="7" spans="1:10" ht="15" x14ac:dyDescent="0.25">
      <c r="A7" s="40" t="s">
        <v>18</v>
      </c>
      <c r="B7" s="41" t="s">
        <v>51</v>
      </c>
      <c r="C7" s="42" t="s">
        <v>49</v>
      </c>
      <c r="D7" s="43" t="s">
        <v>52</v>
      </c>
      <c r="E7" s="42" t="s">
        <v>53</v>
      </c>
      <c r="F7" s="42" t="s">
        <v>50</v>
      </c>
      <c r="G7" s="44" t="s">
        <v>54</v>
      </c>
    </row>
    <row r="8" spans="1:10" ht="15" customHeight="1" x14ac:dyDescent="0.2">
      <c r="A8" s="21" t="s">
        <v>10</v>
      </c>
      <c r="B8" s="3">
        <v>3</v>
      </c>
      <c r="C8" s="3" t="s">
        <v>11</v>
      </c>
      <c r="D8" s="22">
        <v>1.2</v>
      </c>
      <c r="E8" s="23" t="s">
        <v>9</v>
      </c>
      <c r="F8" s="3">
        <v>72882</v>
      </c>
      <c r="G8" s="22">
        <f>ROUND((B8*D8),2)</f>
        <v>3.6</v>
      </c>
    </row>
    <row r="9" spans="1:10" ht="15" customHeight="1" x14ac:dyDescent="0.25">
      <c r="A9" s="45"/>
      <c r="B9" s="46"/>
      <c r="C9" s="47"/>
      <c r="D9" s="48"/>
      <c r="E9" s="47"/>
      <c r="F9" s="49" t="s">
        <v>8</v>
      </c>
      <c r="G9" s="51">
        <f>ROUND((SUM(G8:G8)),2)</f>
        <v>3.6</v>
      </c>
    </row>
    <row r="10" spans="1:10" x14ac:dyDescent="0.2">
      <c r="A10" s="92" t="s">
        <v>34</v>
      </c>
      <c r="B10" s="93"/>
      <c r="C10" s="93"/>
      <c r="D10" s="93"/>
      <c r="E10" s="93"/>
      <c r="F10" s="93"/>
      <c r="G10" s="94"/>
    </row>
    <row r="11" spans="1:10" ht="21" customHeight="1" thickBot="1" x14ac:dyDescent="0.25">
      <c r="A11" s="6"/>
      <c r="B11" s="6"/>
      <c r="C11" s="6"/>
      <c r="D11" s="24"/>
      <c r="E11" s="6"/>
      <c r="F11" s="6"/>
      <c r="G11" s="25"/>
    </row>
    <row r="12" spans="1:10" ht="12.75" customHeight="1" thickBot="1" x14ac:dyDescent="0.25">
      <c r="A12" s="84" t="s">
        <v>18</v>
      </c>
      <c r="B12" s="85"/>
      <c r="C12" s="85"/>
      <c r="D12" s="85"/>
      <c r="E12" s="86"/>
      <c r="F12" s="36" t="s">
        <v>49</v>
      </c>
      <c r="G12" s="37" t="s">
        <v>50</v>
      </c>
      <c r="I12" s="32"/>
      <c r="J12" s="38"/>
    </row>
    <row r="13" spans="1:10" ht="15.75" thickBot="1" x14ac:dyDescent="0.3">
      <c r="A13" s="87" t="s">
        <v>55</v>
      </c>
      <c r="B13" s="88"/>
      <c r="C13" s="88"/>
      <c r="D13" s="88"/>
      <c r="E13" s="89"/>
      <c r="F13" s="75" t="s">
        <v>1</v>
      </c>
      <c r="G13" s="60" t="s">
        <v>21</v>
      </c>
      <c r="I13" s="32"/>
      <c r="J13" s="38"/>
    </row>
    <row r="14" spans="1:10" ht="15" x14ac:dyDescent="0.25">
      <c r="A14" s="61" t="s">
        <v>18</v>
      </c>
      <c r="B14" s="62" t="s">
        <v>51</v>
      </c>
      <c r="C14" s="63" t="s">
        <v>49</v>
      </c>
      <c r="D14" s="64" t="s">
        <v>52</v>
      </c>
      <c r="E14" s="63" t="s">
        <v>53</v>
      </c>
      <c r="F14" s="63" t="s">
        <v>50</v>
      </c>
      <c r="G14" s="65" t="s">
        <v>54</v>
      </c>
    </row>
    <row r="15" spans="1:10" x14ac:dyDescent="0.2">
      <c r="A15" s="4" t="s">
        <v>4</v>
      </c>
      <c r="B15" s="3">
        <v>0.2</v>
      </c>
      <c r="C15" s="3" t="s">
        <v>5</v>
      </c>
      <c r="D15" s="22">
        <v>13.47</v>
      </c>
      <c r="E15" s="23" t="s">
        <v>9</v>
      </c>
      <c r="F15" s="3">
        <v>6111</v>
      </c>
      <c r="G15" s="22">
        <f>ROUND((B15*D15),2)</f>
        <v>2.69</v>
      </c>
    </row>
    <row r="16" spans="1:10" ht="12.75" customHeight="1" x14ac:dyDescent="0.2">
      <c r="A16" s="5" t="s">
        <v>6</v>
      </c>
      <c r="B16" s="5">
        <v>1.02</v>
      </c>
      <c r="C16" s="5" t="s">
        <v>1</v>
      </c>
      <c r="D16" s="22">
        <v>60</v>
      </c>
      <c r="E16" s="23" t="s">
        <v>9</v>
      </c>
      <c r="F16" s="5">
        <v>4718</v>
      </c>
      <c r="G16" s="22">
        <f>ROUND((B16*D16),2)</f>
        <v>61.2</v>
      </c>
    </row>
    <row r="17" spans="1:10" ht="15" x14ac:dyDescent="0.25">
      <c r="A17" s="66"/>
      <c r="B17" s="67"/>
      <c r="C17" s="68"/>
      <c r="D17" s="69"/>
      <c r="E17" s="68"/>
      <c r="F17" s="70" t="s">
        <v>8</v>
      </c>
      <c r="G17" s="50">
        <f>ROUND((SUM(G15:G16)),2)</f>
        <v>63.89</v>
      </c>
    </row>
    <row r="18" spans="1:10" ht="13.5" thickBot="1" x14ac:dyDescent="0.25">
      <c r="A18" s="6"/>
      <c r="B18" s="6"/>
      <c r="C18" s="6"/>
      <c r="D18" s="24"/>
      <c r="E18" s="6"/>
      <c r="F18" s="6"/>
      <c r="G18" s="25"/>
    </row>
    <row r="19" spans="1:10" ht="12.75" customHeight="1" thickBot="1" x14ac:dyDescent="0.25">
      <c r="A19" s="95" t="s">
        <v>18</v>
      </c>
      <c r="B19" s="96"/>
      <c r="C19" s="96"/>
      <c r="D19" s="96"/>
      <c r="E19" s="97"/>
      <c r="F19" s="58" t="s">
        <v>49</v>
      </c>
      <c r="G19" s="59" t="s">
        <v>50</v>
      </c>
      <c r="I19" s="32"/>
      <c r="J19" s="38"/>
    </row>
    <row r="20" spans="1:10" ht="35.25" customHeight="1" thickBot="1" x14ac:dyDescent="0.3">
      <c r="A20" s="87" t="s">
        <v>14</v>
      </c>
      <c r="B20" s="88"/>
      <c r="C20" s="88"/>
      <c r="D20" s="88"/>
      <c r="E20" s="89"/>
      <c r="F20" s="75" t="s">
        <v>36</v>
      </c>
      <c r="G20" s="60" t="s">
        <v>22</v>
      </c>
      <c r="I20" s="32"/>
      <c r="J20" s="38"/>
    </row>
    <row r="21" spans="1:10" ht="15" x14ac:dyDescent="0.25">
      <c r="A21" s="61" t="s">
        <v>18</v>
      </c>
      <c r="B21" s="62" t="s">
        <v>51</v>
      </c>
      <c r="C21" s="63" t="s">
        <v>49</v>
      </c>
      <c r="D21" s="64" t="s">
        <v>52</v>
      </c>
      <c r="E21" s="63" t="s">
        <v>53</v>
      </c>
      <c r="F21" s="63" t="s">
        <v>50</v>
      </c>
      <c r="G21" s="65" t="s">
        <v>54</v>
      </c>
    </row>
    <row r="22" spans="1:10" x14ac:dyDescent="0.2">
      <c r="A22" s="3" t="s">
        <v>4</v>
      </c>
      <c r="B22" s="28">
        <v>0.4</v>
      </c>
      <c r="C22" s="3" t="s">
        <v>5</v>
      </c>
      <c r="D22" s="22">
        <v>13.47</v>
      </c>
      <c r="E22" s="23" t="s">
        <v>9</v>
      </c>
      <c r="F22" s="3">
        <v>6111</v>
      </c>
      <c r="G22" s="22">
        <f>ROUND((B22*D22),2)</f>
        <v>5.39</v>
      </c>
    </row>
    <row r="23" spans="1:10" ht="22.5" x14ac:dyDescent="0.2">
      <c r="A23" s="4" t="s">
        <v>35</v>
      </c>
      <c r="B23" s="7">
        <v>0.125</v>
      </c>
      <c r="C23" s="3" t="s">
        <v>3</v>
      </c>
      <c r="D23" s="22">
        <v>315.16000000000003</v>
      </c>
      <c r="E23" s="23" t="s">
        <v>12</v>
      </c>
      <c r="F23" s="3" t="s">
        <v>17</v>
      </c>
      <c r="G23" s="22">
        <f>ROUND((B23*D23),2)</f>
        <v>39.4</v>
      </c>
    </row>
    <row r="24" spans="1:10" x14ac:dyDescent="0.2">
      <c r="A24" s="4" t="s">
        <v>77</v>
      </c>
      <c r="B24" s="7">
        <v>3.5</v>
      </c>
      <c r="C24" s="3" t="s">
        <v>2</v>
      </c>
      <c r="D24" s="22">
        <v>46.48</v>
      </c>
      <c r="E24" s="23" t="s">
        <v>9</v>
      </c>
      <c r="F24" s="3">
        <v>7701</v>
      </c>
      <c r="G24" s="22">
        <f>ROUND((B24*D24),2)</f>
        <v>162.68</v>
      </c>
    </row>
    <row r="25" spans="1:10" ht="22.5" x14ac:dyDescent="0.2">
      <c r="A25" s="4" t="s">
        <v>13</v>
      </c>
      <c r="B25" s="7">
        <f>0.7*0.3*0.3</f>
        <v>6.3E-2</v>
      </c>
      <c r="C25" s="3" t="s">
        <v>1</v>
      </c>
      <c r="D25" s="22">
        <v>277.89999999999998</v>
      </c>
      <c r="E25" s="23" t="s">
        <v>9</v>
      </c>
      <c r="F25" s="3">
        <v>94963</v>
      </c>
      <c r="G25" s="22">
        <f>ROUND((B25*D25),2)</f>
        <v>17.510000000000002</v>
      </c>
    </row>
    <row r="26" spans="1:10" ht="15" x14ac:dyDescent="0.25">
      <c r="A26" s="45"/>
      <c r="B26" s="46"/>
      <c r="C26" s="47"/>
      <c r="D26" s="48"/>
      <c r="E26" s="47"/>
      <c r="F26" s="49" t="s">
        <v>8</v>
      </c>
      <c r="G26" s="50">
        <f>ROUND((SUM(G22:G25)),2)</f>
        <v>224.98</v>
      </c>
    </row>
    <row r="27" spans="1:10" ht="24" customHeight="1" thickBot="1" x14ac:dyDescent="0.25">
      <c r="A27" s="6"/>
      <c r="B27" s="6"/>
      <c r="C27" s="29"/>
      <c r="D27" s="24"/>
      <c r="E27" s="6"/>
      <c r="F27" s="6"/>
      <c r="G27" s="24"/>
    </row>
    <row r="28" spans="1:10" ht="12.75" customHeight="1" thickBot="1" x14ac:dyDescent="0.25">
      <c r="A28" s="84" t="s">
        <v>18</v>
      </c>
      <c r="B28" s="85"/>
      <c r="C28" s="85"/>
      <c r="D28" s="85"/>
      <c r="E28" s="86"/>
      <c r="F28" s="36" t="s">
        <v>49</v>
      </c>
      <c r="G28" s="37" t="s">
        <v>50</v>
      </c>
      <c r="I28" s="32"/>
      <c r="J28" s="38"/>
    </row>
    <row r="29" spans="1:10" ht="33" customHeight="1" thickBot="1" x14ac:dyDescent="0.3">
      <c r="A29" s="87" t="s">
        <v>15</v>
      </c>
      <c r="B29" s="88"/>
      <c r="C29" s="88"/>
      <c r="D29" s="88"/>
      <c r="E29" s="89"/>
      <c r="F29" s="75" t="s">
        <v>36</v>
      </c>
      <c r="G29" s="60" t="s">
        <v>23</v>
      </c>
      <c r="I29" s="32"/>
      <c r="J29" s="38"/>
    </row>
    <row r="30" spans="1:10" ht="15" x14ac:dyDescent="0.25">
      <c r="A30" s="40" t="s">
        <v>18</v>
      </c>
      <c r="B30" s="41" t="s">
        <v>51</v>
      </c>
      <c r="C30" s="42" t="s">
        <v>49</v>
      </c>
      <c r="D30" s="43" t="s">
        <v>52</v>
      </c>
      <c r="E30" s="42" t="s">
        <v>53</v>
      </c>
      <c r="F30" s="42" t="s">
        <v>50</v>
      </c>
      <c r="G30" s="44" t="s">
        <v>54</v>
      </c>
    </row>
    <row r="31" spans="1:10" x14ac:dyDescent="0.2">
      <c r="A31" s="3" t="s">
        <v>4</v>
      </c>
      <c r="B31" s="28">
        <v>0.4</v>
      </c>
      <c r="C31" s="3" t="s">
        <v>5</v>
      </c>
      <c r="D31" s="22">
        <v>13.47</v>
      </c>
      <c r="E31" s="23" t="s">
        <v>9</v>
      </c>
      <c r="F31" s="3">
        <v>6111</v>
      </c>
      <c r="G31" s="22">
        <f>ROUND((B31*D31),2)</f>
        <v>5.39</v>
      </c>
    </row>
    <row r="32" spans="1:10" ht="22.5" x14ac:dyDescent="0.2">
      <c r="A32" s="4" t="s">
        <v>35</v>
      </c>
      <c r="B32" s="7">
        <v>0.28000000000000003</v>
      </c>
      <c r="C32" s="3" t="s">
        <v>3</v>
      </c>
      <c r="D32" s="22">
        <v>315.16000000000003</v>
      </c>
      <c r="E32" s="23" t="s">
        <v>12</v>
      </c>
      <c r="F32" s="3" t="s">
        <v>17</v>
      </c>
      <c r="G32" s="22">
        <f>ROUND((B32*D32),2)</f>
        <v>88.24</v>
      </c>
    </row>
    <row r="33" spans="1:13" x14ac:dyDescent="0.2">
      <c r="A33" s="4" t="s">
        <v>77</v>
      </c>
      <c r="B33" s="7">
        <v>3.5</v>
      </c>
      <c r="C33" s="3" t="s">
        <v>2</v>
      </c>
      <c r="D33" s="22">
        <v>46.48</v>
      </c>
      <c r="E33" s="23" t="s">
        <v>9</v>
      </c>
      <c r="F33" s="3">
        <v>7701</v>
      </c>
      <c r="G33" s="22">
        <f>ROUND((B33*D33),2)</f>
        <v>162.68</v>
      </c>
    </row>
    <row r="34" spans="1:13" ht="22.5" x14ac:dyDescent="0.2">
      <c r="A34" s="4" t="s">
        <v>13</v>
      </c>
      <c r="B34" s="7">
        <f>0.7*0.3*0.3</f>
        <v>6.3E-2</v>
      </c>
      <c r="C34" s="3" t="s">
        <v>1</v>
      </c>
      <c r="D34" s="22">
        <v>277.89999999999998</v>
      </c>
      <c r="E34" s="23" t="s">
        <v>9</v>
      </c>
      <c r="F34" s="3">
        <v>94963</v>
      </c>
      <c r="G34" s="22">
        <f>ROUND((B34*D34),2)</f>
        <v>17.510000000000002</v>
      </c>
    </row>
    <row r="35" spans="1:13" ht="15" x14ac:dyDescent="0.25">
      <c r="A35" s="45"/>
      <c r="B35" s="46"/>
      <c r="C35" s="47"/>
      <c r="D35" s="48"/>
      <c r="E35" s="47"/>
      <c r="F35" s="49" t="s">
        <v>8</v>
      </c>
      <c r="G35" s="51">
        <f>ROUND((SUM(G31:G34)),2)</f>
        <v>273.82</v>
      </c>
    </row>
    <row r="36" spans="1:13" ht="13.5" thickBot="1" x14ac:dyDescent="0.25">
      <c r="A36" s="30"/>
      <c r="B36" s="30"/>
      <c r="C36" s="30"/>
      <c r="D36" s="31"/>
      <c r="E36" s="30"/>
      <c r="F36" s="30"/>
      <c r="G36" s="25"/>
    </row>
    <row r="37" spans="1:13" ht="12.75" customHeight="1" thickBot="1" x14ac:dyDescent="0.25">
      <c r="A37" s="84" t="s">
        <v>18</v>
      </c>
      <c r="B37" s="85"/>
      <c r="C37" s="85"/>
      <c r="D37" s="85"/>
      <c r="E37" s="86"/>
      <c r="F37" s="36" t="s">
        <v>49</v>
      </c>
      <c r="G37" s="37" t="s">
        <v>50</v>
      </c>
      <c r="I37" s="32"/>
      <c r="J37" s="38"/>
    </row>
    <row r="38" spans="1:13" ht="29.25" customHeight="1" thickBot="1" x14ac:dyDescent="0.3">
      <c r="A38" s="87" t="s">
        <v>19</v>
      </c>
      <c r="B38" s="88"/>
      <c r="C38" s="88"/>
      <c r="D38" s="88"/>
      <c r="E38" s="89"/>
      <c r="F38" s="75" t="s">
        <v>2</v>
      </c>
      <c r="G38" s="60" t="s">
        <v>24</v>
      </c>
      <c r="I38" s="32"/>
      <c r="J38" s="38"/>
    </row>
    <row r="39" spans="1:13" ht="15" x14ac:dyDescent="0.25">
      <c r="A39" s="61" t="s">
        <v>18</v>
      </c>
      <c r="B39" s="62" t="s">
        <v>51</v>
      </c>
      <c r="C39" s="63" t="s">
        <v>49</v>
      </c>
      <c r="D39" s="64" t="s">
        <v>52</v>
      </c>
      <c r="E39" s="63" t="s">
        <v>53</v>
      </c>
      <c r="F39" s="63" t="s">
        <v>50</v>
      </c>
      <c r="G39" s="65" t="s">
        <v>54</v>
      </c>
    </row>
    <row r="40" spans="1:13" x14ac:dyDescent="0.2">
      <c r="A40" s="3" t="s">
        <v>29</v>
      </c>
      <c r="B40" s="7">
        <v>1.0049999999999999</v>
      </c>
      <c r="C40" s="3" t="s">
        <v>2</v>
      </c>
      <c r="D40" s="22">
        <v>15.65</v>
      </c>
      <c r="E40" s="23" t="s">
        <v>98</v>
      </c>
      <c r="F40" s="3" t="s">
        <v>99</v>
      </c>
      <c r="G40" s="22">
        <f>ROUND((D40*B40),2)</f>
        <v>15.73</v>
      </c>
      <c r="M40" s="71"/>
    </row>
    <row r="41" spans="1:13" x14ac:dyDescent="0.2">
      <c r="A41" s="3" t="s">
        <v>4</v>
      </c>
      <c r="B41" s="28">
        <v>0.26200000000000001</v>
      </c>
      <c r="C41" s="3" t="s">
        <v>5</v>
      </c>
      <c r="D41" s="22">
        <v>13.47</v>
      </c>
      <c r="E41" s="23" t="s">
        <v>9</v>
      </c>
      <c r="F41" s="3">
        <v>6111</v>
      </c>
      <c r="G41" s="22">
        <f>ROUND((D41*B41),2)</f>
        <v>3.53</v>
      </c>
      <c r="M41" s="71"/>
    </row>
    <row r="42" spans="1:13" x14ac:dyDescent="0.2">
      <c r="A42" s="3" t="s">
        <v>30</v>
      </c>
      <c r="B42" s="28">
        <v>0.26200000000000001</v>
      </c>
      <c r="C42" s="3" t="s">
        <v>5</v>
      </c>
      <c r="D42" s="22">
        <v>18.91</v>
      </c>
      <c r="E42" s="23" t="s">
        <v>9</v>
      </c>
      <c r="F42" s="3">
        <v>4750</v>
      </c>
      <c r="G42" s="22">
        <f>ROUND((D42*B42),2)</f>
        <v>4.95</v>
      </c>
    </row>
    <row r="43" spans="1:13" x14ac:dyDescent="0.2">
      <c r="A43" s="3" t="s">
        <v>80</v>
      </c>
      <c r="B43" s="72">
        <v>4.5999999999999999E-3</v>
      </c>
      <c r="C43" s="3" t="s">
        <v>1</v>
      </c>
      <c r="D43" s="22">
        <v>55</v>
      </c>
      <c r="E43" s="23" t="s">
        <v>9</v>
      </c>
      <c r="F43" s="3">
        <v>370</v>
      </c>
      <c r="G43" s="22">
        <f>ROUND((D43*B43),2)</f>
        <v>0.25</v>
      </c>
    </row>
    <row r="44" spans="1:13" x14ac:dyDescent="0.2">
      <c r="A44" s="3" t="s">
        <v>79</v>
      </c>
      <c r="B44" s="72">
        <v>1.2999999999999999E-3</v>
      </c>
      <c r="C44" s="3" t="s">
        <v>1</v>
      </c>
      <c r="D44" s="22">
        <v>412.71</v>
      </c>
      <c r="E44" s="23" t="s">
        <v>9</v>
      </c>
      <c r="F44" s="3">
        <v>88629</v>
      </c>
      <c r="G44" s="22">
        <f>ROUND((D44*B44),2)</f>
        <v>0.54</v>
      </c>
    </row>
    <row r="45" spans="1:13" ht="15" x14ac:dyDescent="0.25">
      <c r="A45" s="66"/>
      <c r="B45" s="67"/>
      <c r="C45" s="68"/>
      <c r="D45" s="69"/>
      <c r="E45" s="68"/>
      <c r="F45" s="70" t="s">
        <v>8</v>
      </c>
      <c r="G45" s="51">
        <f>SUM(G40:G44)</f>
        <v>25</v>
      </c>
    </row>
    <row r="46" spans="1:13" x14ac:dyDescent="0.2">
      <c r="A46" s="101" t="s">
        <v>112</v>
      </c>
      <c r="B46" s="102"/>
      <c r="C46" s="102"/>
      <c r="D46" s="102"/>
      <c r="E46" s="102"/>
      <c r="F46" s="102"/>
      <c r="G46" s="103"/>
    </row>
    <row r="47" spans="1:13" ht="13.5" thickBot="1" x14ac:dyDescent="0.25">
      <c r="A47" s="52"/>
      <c r="B47" s="52"/>
      <c r="C47" s="52"/>
      <c r="D47" s="52"/>
      <c r="E47" s="52"/>
      <c r="F47" s="52"/>
      <c r="G47" s="52"/>
    </row>
    <row r="48" spans="1:13" ht="12.75" customHeight="1" thickBot="1" x14ac:dyDescent="0.25">
      <c r="A48" s="95" t="s">
        <v>18</v>
      </c>
      <c r="B48" s="96"/>
      <c r="C48" s="96"/>
      <c r="D48" s="96"/>
      <c r="E48" s="97"/>
      <c r="F48" s="58" t="s">
        <v>49</v>
      </c>
      <c r="G48" s="59" t="s">
        <v>50</v>
      </c>
      <c r="I48" s="32"/>
      <c r="J48" s="38"/>
    </row>
    <row r="49" spans="1:17" ht="28.5" customHeight="1" thickBot="1" x14ac:dyDescent="0.3">
      <c r="A49" s="87" t="s">
        <v>78</v>
      </c>
      <c r="B49" s="88"/>
      <c r="C49" s="88"/>
      <c r="D49" s="88"/>
      <c r="E49" s="89"/>
      <c r="F49" s="75" t="s">
        <v>2</v>
      </c>
      <c r="G49" s="60" t="s">
        <v>25</v>
      </c>
      <c r="I49" s="32"/>
      <c r="J49" s="38"/>
    </row>
    <row r="50" spans="1:17" ht="15" x14ac:dyDescent="0.25">
      <c r="A50" s="40" t="s">
        <v>18</v>
      </c>
      <c r="B50" s="41" t="s">
        <v>51</v>
      </c>
      <c r="C50" s="42" t="s">
        <v>49</v>
      </c>
      <c r="D50" s="43" t="s">
        <v>52</v>
      </c>
      <c r="E50" s="42" t="s">
        <v>53</v>
      </c>
      <c r="F50" s="42" t="s">
        <v>50</v>
      </c>
      <c r="G50" s="44" t="s">
        <v>54</v>
      </c>
    </row>
    <row r="51" spans="1:17" x14ac:dyDescent="0.2">
      <c r="A51" s="3" t="s">
        <v>31</v>
      </c>
      <c r="B51" s="7">
        <v>1.0049999999999999</v>
      </c>
      <c r="C51" s="3" t="s">
        <v>2</v>
      </c>
      <c r="D51" s="22">
        <v>14.8</v>
      </c>
      <c r="E51" s="23" t="s">
        <v>98</v>
      </c>
      <c r="F51" s="3" t="s">
        <v>100</v>
      </c>
      <c r="G51" s="22">
        <f>ROUND((D51*B51),2)</f>
        <v>14.87</v>
      </c>
      <c r="O51" s="32"/>
    </row>
    <row r="52" spans="1:17" x14ac:dyDescent="0.2">
      <c r="A52" s="3" t="s">
        <v>4</v>
      </c>
      <c r="B52" s="28">
        <v>0.26200000000000001</v>
      </c>
      <c r="C52" s="3" t="s">
        <v>5</v>
      </c>
      <c r="D52" s="22">
        <v>13.47</v>
      </c>
      <c r="E52" s="23" t="s">
        <v>9</v>
      </c>
      <c r="F52" s="3">
        <v>6111</v>
      </c>
      <c r="G52" s="22">
        <f>ROUND((D52*B52),2)</f>
        <v>3.53</v>
      </c>
      <c r="M52" s="71"/>
      <c r="O52" s="32"/>
      <c r="P52" s="33"/>
      <c r="Q52" s="33"/>
    </row>
    <row r="53" spans="1:17" x14ac:dyDescent="0.2">
      <c r="A53" s="3" t="s">
        <v>30</v>
      </c>
      <c r="B53" s="28">
        <v>0.26200000000000001</v>
      </c>
      <c r="C53" s="3" t="s">
        <v>5</v>
      </c>
      <c r="D53" s="22">
        <v>18.91</v>
      </c>
      <c r="E53" s="23" t="s">
        <v>9</v>
      </c>
      <c r="F53" s="3">
        <v>4750</v>
      </c>
      <c r="G53" s="22">
        <f>ROUND((D53*B53),2)</f>
        <v>4.95</v>
      </c>
      <c r="M53" s="71"/>
      <c r="O53" s="32"/>
      <c r="P53" s="33"/>
      <c r="Q53" s="33"/>
    </row>
    <row r="54" spans="1:17" x14ac:dyDescent="0.2">
      <c r="A54" s="3" t="s">
        <v>80</v>
      </c>
      <c r="B54" s="72">
        <v>4.5999999999999999E-3</v>
      </c>
      <c r="C54" s="3" t="s">
        <v>1</v>
      </c>
      <c r="D54" s="22">
        <v>55</v>
      </c>
      <c r="E54" s="23" t="s">
        <v>9</v>
      </c>
      <c r="F54" s="3">
        <v>370</v>
      </c>
      <c r="G54" s="22">
        <f>ROUND((D54*B54),2)</f>
        <v>0.25</v>
      </c>
      <c r="M54" s="32"/>
      <c r="N54" s="32"/>
      <c r="O54" s="32"/>
      <c r="P54" s="33"/>
      <c r="Q54" s="33"/>
    </row>
    <row r="55" spans="1:17" x14ac:dyDescent="0.2">
      <c r="A55" s="3" t="s">
        <v>79</v>
      </c>
      <c r="B55" s="72">
        <v>1.2999999999999999E-3</v>
      </c>
      <c r="C55" s="3" t="s">
        <v>1</v>
      </c>
      <c r="D55" s="22">
        <v>412.71</v>
      </c>
      <c r="E55" s="23" t="s">
        <v>9</v>
      </c>
      <c r="F55" s="3">
        <v>88629</v>
      </c>
      <c r="G55" s="22">
        <f>ROUND((D55*B55),2)</f>
        <v>0.54</v>
      </c>
    </row>
    <row r="56" spans="1:17" ht="15" x14ac:dyDescent="0.25">
      <c r="A56" s="45"/>
      <c r="B56" s="46"/>
      <c r="C56" s="47"/>
      <c r="D56" s="48"/>
      <c r="E56" s="47"/>
      <c r="F56" s="49" t="s">
        <v>8</v>
      </c>
      <c r="G56" s="51">
        <f>SUM(G51:G55)</f>
        <v>24.139999999999997</v>
      </c>
    </row>
    <row r="57" spans="1:17" ht="12.75" customHeight="1" x14ac:dyDescent="0.2">
      <c r="A57" s="101" t="s">
        <v>112</v>
      </c>
      <c r="B57" s="102"/>
      <c r="C57" s="102"/>
      <c r="D57" s="102"/>
      <c r="E57" s="102"/>
      <c r="F57" s="102"/>
      <c r="G57" s="103"/>
    </row>
    <row r="58" spans="1:17" ht="17.25" customHeight="1" thickBot="1" x14ac:dyDescent="0.25">
      <c r="A58" s="6"/>
      <c r="B58" s="6"/>
      <c r="C58" s="6"/>
      <c r="D58" s="24"/>
      <c r="E58" s="6"/>
      <c r="F58" s="6"/>
      <c r="G58" s="24"/>
    </row>
    <row r="59" spans="1:17" ht="12.75" customHeight="1" thickBot="1" x14ac:dyDescent="0.25">
      <c r="A59" s="84" t="s">
        <v>18</v>
      </c>
      <c r="B59" s="85"/>
      <c r="C59" s="85"/>
      <c r="D59" s="85"/>
      <c r="E59" s="86"/>
      <c r="F59" s="36" t="s">
        <v>49</v>
      </c>
      <c r="G59" s="37" t="s">
        <v>50</v>
      </c>
      <c r="I59" s="32"/>
      <c r="J59" s="38"/>
    </row>
    <row r="60" spans="1:17" ht="30.75" customHeight="1" thickBot="1" x14ac:dyDescent="0.3">
      <c r="A60" s="87" t="s">
        <v>88</v>
      </c>
      <c r="B60" s="88"/>
      <c r="C60" s="88"/>
      <c r="D60" s="88"/>
      <c r="E60" s="89"/>
      <c r="F60" s="75" t="s">
        <v>36</v>
      </c>
      <c r="G60" s="60" t="s">
        <v>26</v>
      </c>
      <c r="I60" s="32"/>
      <c r="J60" s="38"/>
    </row>
    <row r="61" spans="1:17" ht="15" x14ac:dyDescent="0.25">
      <c r="A61" s="40" t="s">
        <v>18</v>
      </c>
      <c r="B61" s="41" t="s">
        <v>51</v>
      </c>
      <c r="C61" s="42" t="s">
        <v>49</v>
      </c>
      <c r="D61" s="43" t="s">
        <v>52</v>
      </c>
      <c r="E61" s="42" t="s">
        <v>53</v>
      </c>
      <c r="F61" s="42" t="s">
        <v>50</v>
      </c>
      <c r="G61" s="44" t="s">
        <v>54</v>
      </c>
    </row>
    <row r="62" spans="1:17" ht="32.25" x14ac:dyDescent="0.2">
      <c r="A62" s="10" t="s">
        <v>33</v>
      </c>
      <c r="B62" s="35">
        <f>((0.8+0.8+1.1+1.1)*1.55)-((PI()*0.6^2)/4)-((PI()*0.6^2)/4)</f>
        <v>5.3245133223538375</v>
      </c>
      <c r="C62" s="8" t="s">
        <v>3</v>
      </c>
      <c r="D62" s="26">
        <v>69.55</v>
      </c>
      <c r="E62" s="27" t="s">
        <v>9</v>
      </c>
      <c r="F62" s="8">
        <v>87449</v>
      </c>
      <c r="G62" s="26">
        <f>ROUND((B62*D62),2)</f>
        <v>370.32</v>
      </c>
    </row>
    <row r="63" spans="1:17" ht="32.25" x14ac:dyDescent="0.2">
      <c r="A63" s="10" t="s">
        <v>56</v>
      </c>
      <c r="B63" s="35">
        <f>ROUND(((0.08)*B62),2)</f>
        <v>0.43</v>
      </c>
      <c r="C63" s="8" t="s">
        <v>1</v>
      </c>
      <c r="D63" s="26">
        <v>322.83</v>
      </c>
      <c r="E63" s="27" t="s">
        <v>12</v>
      </c>
      <c r="F63" s="8" t="s">
        <v>16</v>
      </c>
      <c r="G63" s="26">
        <f>ROUND((B63*D63),2)</f>
        <v>138.82</v>
      </c>
    </row>
    <row r="64" spans="1:17" ht="53.25" x14ac:dyDescent="0.2">
      <c r="A64" s="10" t="s">
        <v>27</v>
      </c>
      <c r="B64" s="35">
        <f>0.98*1.28*0.1</f>
        <v>0.12544</v>
      </c>
      <c r="C64" s="8" t="s">
        <v>1</v>
      </c>
      <c r="D64" s="26">
        <f>G88</f>
        <v>1949.58</v>
      </c>
      <c r="E64" s="27" t="s">
        <v>97</v>
      </c>
      <c r="F64" s="3" t="s">
        <v>59</v>
      </c>
      <c r="G64" s="26">
        <f>ROUND((B64*D64),2)</f>
        <v>244.56</v>
      </c>
    </row>
    <row r="65" spans="1:10" ht="21.75" x14ac:dyDescent="0.2">
      <c r="A65" s="10" t="s">
        <v>28</v>
      </c>
      <c r="B65" s="35">
        <f>B64</f>
        <v>0.12544</v>
      </c>
      <c r="C65" s="8" t="s">
        <v>1</v>
      </c>
      <c r="D65" s="26">
        <v>277.89999999999998</v>
      </c>
      <c r="E65" s="27" t="s">
        <v>9</v>
      </c>
      <c r="F65" s="3">
        <v>94963</v>
      </c>
      <c r="G65" s="26">
        <f>ROUND((B65*D65),2)</f>
        <v>34.86</v>
      </c>
    </row>
    <row r="66" spans="1:10" ht="15" x14ac:dyDescent="0.25">
      <c r="A66" s="45"/>
      <c r="B66" s="46"/>
      <c r="C66" s="47"/>
      <c r="D66" s="48"/>
      <c r="E66" s="47"/>
      <c r="F66" s="49" t="s">
        <v>8</v>
      </c>
      <c r="G66" s="50">
        <f>ROUND((SUM(G62:G65)),2)</f>
        <v>788.56</v>
      </c>
    </row>
    <row r="67" spans="1:10" ht="13.5" thickBot="1" x14ac:dyDescent="0.25"/>
    <row r="68" spans="1:10" ht="12.75" customHeight="1" thickBot="1" x14ac:dyDescent="0.25">
      <c r="A68" s="84" t="s">
        <v>18</v>
      </c>
      <c r="B68" s="85"/>
      <c r="C68" s="85"/>
      <c r="D68" s="85"/>
      <c r="E68" s="86"/>
      <c r="F68" s="36" t="s">
        <v>49</v>
      </c>
      <c r="G68" s="37" t="s">
        <v>50</v>
      </c>
      <c r="I68" s="32"/>
      <c r="J68" s="38"/>
    </row>
    <row r="69" spans="1:10" ht="30" customHeight="1" thickBot="1" x14ac:dyDescent="0.3">
      <c r="A69" s="98" t="s">
        <v>27</v>
      </c>
      <c r="B69" s="99"/>
      <c r="C69" s="99"/>
      <c r="D69" s="99"/>
      <c r="E69" s="100"/>
      <c r="F69" s="57" t="s">
        <v>1</v>
      </c>
      <c r="G69" s="39" t="s">
        <v>59</v>
      </c>
      <c r="I69" s="32"/>
      <c r="J69" s="38"/>
    </row>
    <row r="70" spans="1:10" ht="15" x14ac:dyDescent="0.25">
      <c r="A70" s="40" t="s">
        <v>18</v>
      </c>
      <c r="B70" s="41" t="s">
        <v>51</v>
      </c>
      <c r="C70" s="42" t="s">
        <v>49</v>
      </c>
      <c r="D70" s="43" t="s">
        <v>52</v>
      </c>
      <c r="E70" s="42" t="s">
        <v>53</v>
      </c>
      <c r="F70" s="42" t="s">
        <v>50</v>
      </c>
      <c r="G70" s="44" t="s">
        <v>54</v>
      </c>
    </row>
    <row r="71" spans="1:10" x14ac:dyDescent="0.2">
      <c r="A71" s="34" t="s">
        <v>60</v>
      </c>
      <c r="B71" s="35">
        <v>1</v>
      </c>
      <c r="C71" s="8" t="s">
        <v>1</v>
      </c>
      <c r="D71" s="26">
        <v>277.89999999999998</v>
      </c>
      <c r="E71" s="27" t="s">
        <v>9</v>
      </c>
      <c r="F71" s="3">
        <v>94963</v>
      </c>
      <c r="G71" s="26">
        <f t="shared" ref="G71:G77" si="0">ROUND((B71*D71),2)</f>
        <v>277.89999999999998</v>
      </c>
    </row>
    <row r="72" spans="1:10" x14ac:dyDescent="0.2">
      <c r="A72" s="10" t="s">
        <v>61</v>
      </c>
      <c r="B72" s="35">
        <v>0.4</v>
      </c>
      <c r="C72" s="8" t="s">
        <v>5</v>
      </c>
      <c r="D72" s="26">
        <v>1.24</v>
      </c>
      <c r="E72" s="27" t="s">
        <v>9</v>
      </c>
      <c r="F72" s="4">
        <v>90586</v>
      </c>
      <c r="G72" s="26">
        <f t="shared" si="0"/>
        <v>0.5</v>
      </c>
    </row>
    <row r="73" spans="1:10" ht="24.75" customHeight="1" x14ac:dyDescent="0.2">
      <c r="A73" s="10" t="s">
        <v>62</v>
      </c>
      <c r="B73" s="35">
        <v>0.6</v>
      </c>
      <c r="C73" s="8" t="s">
        <v>5</v>
      </c>
      <c r="D73" s="26">
        <v>1.24</v>
      </c>
      <c r="E73" s="27" t="s">
        <v>9</v>
      </c>
      <c r="F73" s="4">
        <v>90586</v>
      </c>
      <c r="G73" s="26">
        <f t="shared" si="0"/>
        <v>0.74</v>
      </c>
    </row>
    <row r="74" spans="1:10" ht="28.5" customHeight="1" x14ac:dyDescent="0.2">
      <c r="A74" s="10" t="s">
        <v>64</v>
      </c>
      <c r="B74" s="35">
        <v>25.2</v>
      </c>
      <c r="C74" s="8" t="s">
        <v>1</v>
      </c>
      <c r="D74" s="26">
        <v>9.58</v>
      </c>
      <c r="E74" s="27" t="s">
        <v>9</v>
      </c>
      <c r="F74" s="8">
        <v>73301</v>
      </c>
      <c r="G74" s="26">
        <f t="shared" si="0"/>
        <v>241.42</v>
      </c>
    </row>
    <row r="75" spans="1:10" ht="48.75" customHeight="1" x14ac:dyDescent="0.2">
      <c r="A75" s="10" t="s">
        <v>63</v>
      </c>
      <c r="B75" s="35">
        <v>14</v>
      </c>
      <c r="C75" s="8" t="s">
        <v>3</v>
      </c>
      <c r="D75" s="26">
        <v>59</v>
      </c>
      <c r="E75" s="27" t="s">
        <v>9</v>
      </c>
      <c r="F75" s="8">
        <v>92270</v>
      </c>
      <c r="G75" s="26">
        <f t="shared" si="0"/>
        <v>826</v>
      </c>
    </row>
    <row r="76" spans="1:10" x14ac:dyDescent="0.2">
      <c r="A76" s="10" t="s">
        <v>65</v>
      </c>
      <c r="B76" s="35">
        <v>6.15</v>
      </c>
      <c r="C76" s="8" t="s">
        <v>5</v>
      </c>
      <c r="D76" s="26">
        <v>21.6</v>
      </c>
      <c r="E76" s="27" t="s">
        <v>9</v>
      </c>
      <c r="F76" s="8">
        <v>88245</v>
      </c>
      <c r="G76" s="26">
        <f t="shared" si="0"/>
        <v>132.84</v>
      </c>
    </row>
    <row r="77" spans="1:10" x14ac:dyDescent="0.2">
      <c r="A77" s="10" t="s">
        <v>66</v>
      </c>
      <c r="B77" s="35">
        <v>0.5</v>
      </c>
      <c r="C77" s="8" t="s">
        <v>5</v>
      </c>
      <c r="D77" s="26">
        <v>21.62</v>
      </c>
      <c r="E77" s="27" t="s">
        <v>9</v>
      </c>
      <c r="F77" s="8">
        <v>88262</v>
      </c>
      <c r="G77" s="26">
        <f t="shared" si="0"/>
        <v>10.81</v>
      </c>
    </row>
    <row r="78" spans="1:10" x14ac:dyDescent="0.2">
      <c r="A78" s="34" t="s">
        <v>67</v>
      </c>
      <c r="B78" s="35">
        <v>4</v>
      </c>
      <c r="C78" s="8" t="s">
        <v>5</v>
      </c>
      <c r="D78" s="26">
        <v>21.75</v>
      </c>
      <c r="E78" s="27" t="s">
        <v>9</v>
      </c>
      <c r="F78" s="8">
        <v>88309</v>
      </c>
      <c r="G78" s="26">
        <f t="shared" ref="G78:G84" si="1">ROUND((B78*D78),2)</f>
        <v>87</v>
      </c>
    </row>
    <row r="79" spans="1:10" x14ac:dyDescent="0.2">
      <c r="A79" s="10" t="s">
        <v>4</v>
      </c>
      <c r="B79" s="35">
        <v>6.15</v>
      </c>
      <c r="C79" s="8" t="s">
        <v>5</v>
      </c>
      <c r="D79" s="26">
        <v>16.22</v>
      </c>
      <c r="E79" s="27" t="s">
        <v>9</v>
      </c>
      <c r="F79" s="8">
        <v>88316</v>
      </c>
      <c r="G79" s="26">
        <f t="shared" si="1"/>
        <v>99.75</v>
      </c>
    </row>
    <row r="80" spans="1:10" ht="24.75" customHeight="1" x14ac:dyDescent="0.2">
      <c r="A80" s="10" t="s">
        <v>68</v>
      </c>
      <c r="B80" s="35">
        <v>0.5</v>
      </c>
      <c r="C80" s="8" t="s">
        <v>5</v>
      </c>
      <c r="D80" s="26">
        <v>1.1599999999999999</v>
      </c>
      <c r="E80" s="27" t="s">
        <v>9</v>
      </c>
      <c r="F80" s="4">
        <v>88830</v>
      </c>
      <c r="G80" s="26">
        <f t="shared" si="1"/>
        <v>0.57999999999999996</v>
      </c>
    </row>
    <row r="81" spans="1:10" ht="28.5" customHeight="1" x14ac:dyDescent="0.2">
      <c r="A81" s="10" t="s">
        <v>70</v>
      </c>
      <c r="B81" s="35">
        <v>10</v>
      </c>
      <c r="C81" s="8" t="s">
        <v>57</v>
      </c>
      <c r="D81" s="26">
        <v>3.69</v>
      </c>
      <c r="E81" s="27" t="s">
        <v>9</v>
      </c>
      <c r="F81" s="8">
        <v>29</v>
      </c>
      <c r="G81" s="26">
        <f t="shared" si="1"/>
        <v>36.9</v>
      </c>
    </row>
    <row r="82" spans="1:10" ht="48.75" customHeight="1" x14ac:dyDescent="0.2">
      <c r="A82" s="10" t="s">
        <v>69</v>
      </c>
      <c r="B82" s="35">
        <v>5</v>
      </c>
      <c r="C82" s="8" t="s">
        <v>7</v>
      </c>
      <c r="D82" s="26">
        <v>3.95</v>
      </c>
      <c r="E82" s="27" t="s">
        <v>9</v>
      </c>
      <c r="F82" s="8">
        <v>27</v>
      </c>
      <c r="G82" s="26">
        <f t="shared" si="1"/>
        <v>19.75</v>
      </c>
    </row>
    <row r="83" spans="1:10" x14ac:dyDescent="0.2">
      <c r="A83" s="10" t="s">
        <v>71</v>
      </c>
      <c r="B83" s="35">
        <v>12</v>
      </c>
      <c r="C83" s="8" t="s">
        <v>7</v>
      </c>
      <c r="D83" s="26">
        <v>3.95</v>
      </c>
      <c r="E83" s="27" t="s">
        <v>9</v>
      </c>
      <c r="F83" s="8">
        <v>31</v>
      </c>
      <c r="G83" s="26">
        <f t="shared" si="1"/>
        <v>47.4</v>
      </c>
    </row>
    <row r="84" spans="1:10" x14ac:dyDescent="0.2">
      <c r="A84" s="10" t="s">
        <v>72</v>
      </c>
      <c r="B84" s="35">
        <v>12</v>
      </c>
      <c r="C84" s="8" t="s">
        <v>7</v>
      </c>
      <c r="D84" s="26">
        <v>4.1500000000000004</v>
      </c>
      <c r="E84" s="27" t="s">
        <v>9</v>
      </c>
      <c r="F84" s="8">
        <v>34</v>
      </c>
      <c r="G84" s="26">
        <f t="shared" si="1"/>
        <v>49.8</v>
      </c>
    </row>
    <row r="85" spans="1:10" x14ac:dyDescent="0.2">
      <c r="A85" s="10" t="s">
        <v>73</v>
      </c>
      <c r="B85" s="35">
        <v>12</v>
      </c>
      <c r="C85" s="8" t="s">
        <v>7</v>
      </c>
      <c r="D85" s="26">
        <v>4.88</v>
      </c>
      <c r="E85" s="27" t="s">
        <v>9</v>
      </c>
      <c r="F85" s="8">
        <v>33</v>
      </c>
      <c r="G85" s="26">
        <f>ROUND((B85*D85),2)</f>
        <v>58.56</v>
      </c>
    </row>
    <row r="86" spans="1:10" x14ac:dyDescent="0.2">
      <c r="A86" s="10" t="s">
        <v>74</v>
      </c>
      <c r="B86" s="35">
        <v>10</v>
      </c>
      <c r="C86" s="8" t="s">
        <v>7</v>
      </c>
      <c r="D86" s="26">
        <v>4.3499999999999996</v>
      </c>
      <c r="E86" s="27" t="s">
        <v>9</v>
      </c>
      <c r="F86" s="8">
        <v>32</v>
      </c>
      <c r="G86" s="26">
        <f>ROUND((B86*D86),2)</f>
        <v>43.5</v>
      </c>
    </row>
    <row r="87" spans="1:10" ht="24.75" customHeight="1" x14ac:dyDescent="0.2">
      <c r="A87" s="10" t="s">
        <v>75</v>
      </c>
      <c r="B87" s="35">
        <v>1.8</v>
      </c>
      <c r="C87" s="8" t="s">
        <v>7</v>
      </c>
      <c r="D87" s="26">
        <v>8.9600000000000009</v>
      </c>
      <c r="E87" s="27" t="s">
        <v>9</v>
      </c>
      <c r="F87" s="4">
        <v>337</v>
      </c>
      <c r="G87" s="26">
        <f>ROUND((B87*D87),2)</f>
        <v>16.13</v>
      </c>
    </row>
    <row r="88" spans="1:10" ht="15" x14ac:dyDescent="0.25">
      <c r="A88" s="45"/>
      <c r="B88" s="46"/>
      <c r="C88" s="47"/>
      <c r="D88" s="48"/>
      <c r="E88" s="47"/>
      <c r="F88" s="49" t="s">
        <v>8</v>
      </c>
      <c r="G88" s="50">
        <f>ROUND((SUM(G71:G87)),2)</f>
        <v>1949.58</v>
      </c>
    </row>
    <row r="89" spans="1:10" ht="23.25" customHeight="1" x14ac:dyDescent="0.2">
      <c r="A89" s="92" t="s">
        <v>111</v>
      </c>
      <c r="B89" s="93"/>
      <c r="C89" s="93"/>
      <c r="D89" s="93"/>
      <c r="E89" s="93"/>
      <c r="F89" s="93"/>
      <c r="G89" s="94"/>
      <c r="I89" s="38"/>
      <c r="J89" s="32"/>
    </row>
    <row r="90" spans="1:10" ht="23.25" customHeight="1" thickBot="1" x14ac:dyDescent="0.25">
      <c r="A90" s="54"/>
      <c r="B90" s="54"/>
      <c r="C90" s="54"/>
      <c r="D90" s="54"/>
      <c r="E90" s="54"/>
      <c r="F90" s="54"/>
      <c r="G90" s="54"/>
      <c r="I90" s="38"/>
      <c r="J90" s="32"/>
    </row>
    <row r="91" spans="1:10" ht="15.75" thickBot="1" x14ac:dyDescent="0.25">
      <c r="A91" s="84" t="s">
        <v>18</v>
      </c>
      <c r="B91" s="85"/>
      <c r="C91" s="85"/>
      <c r="D91" s="85"/>
      <c r="E91" s="86"/>
      <c r="F91" s="36" t="s">
        <v>49</v>
      </c>
      <c r="G91" s="37" t="s">
        <v>50</v>
      </c>
    </row>
    <row r="92" spans="1:10" ht="15.75" customHeight="1" thickBot="1" x14ac:dyDescent="0.3">
      <c r="A92" s="98" t="s">
        <v>81</v>
      </c>
      <c r="B92" s="99"/>
      <c r="C92" s="99"/>
      <c r="D92" s="99"/>
      <c r="E92" s="100"/>
      <c r="F92" s="74" t="s">
        <v>36</v>
      </c>
      <c r="G92" s="39" t="s">
        <v>85</v>
      </c>
    </row>
    <row r="93" spans="1:10" ht="15" x14ac:dyDescent="0.25">
      <c r="A93" s="40" t="s">
        <v>18</v>
      </c>
      <c r="B93" s="41" t="s">
        <v>51</v>
      </c>
      <c r="C93" s="42" t="s">
        <v>49</v>
      </c>
      <c r="D93" s="43" t="s">
        <v>52</v>
      </c>
      <c r="E93" s="42" t="s">
        <v>53</v>
      </c>
      <c r="F93" s="42" t="s">
        <v>50</v>
      </c>
      <c r="G93" s="44" t="s">
        <v>54</v>
      </c>
    </row>
    <row r="94" spans="1:10" x14ac:dyDescent="0.2">
      <c r="A94" s="10" t="s">
        <v>82</v>
      </c>
      <c r="B94" s="35">
        <f>0.058*0.65</f>
        <v>3.7700000000000004E-2</v>
      </c>
      <c r="C94" s="8" t="s">
        <v>57</v>
      </c>
      <c r="D94" s="26">
        <v>89.7</v>
      </c>
      <c r="E94" s="27" t="s">
        <v>9</v>
      </c>
      <c r="F94" s="8">
        <v>5680</v>
      </c>
      <c r="G94" s="26">
        <f>ROUND((B94*D94),2)</f>
        <v>3.38</v>
      </c>
    </row>
    <row r="95" spans="1:10" x14ac:dyDescent="0.2">
      <c r="A95" s="10" t="s">
        <v>82</v>
      </c>
      <c r="B95" s="35">
        <f>0.122*0.65</f>
        <v>7.9299999999999995E-2</v>
      </c>
      <c r="C95" s="8" t="s">
        <v>58</v>
      </c>
      <c r="D95" s="26">
        <v>38.479999999999997</v>
      </c>
      <c r="E95" s="27" t="s">
        <v>9</v>
      </c>
      <c r="F95" s="8">
        <v>5681</v>
      </c>
      <c r="G95" s="26">
        <f>ROUND((B95*D95),2)</f>
        <v>3.05</v>
      </c>
    </row>
    <row r="96" spans="1:10" x14ac:dyDescent="0.2">
      <c r="A96" s="10" t="s">
        <v>83</v>
      </c>
      <c r="B96" s="35">
        <f>B94+B95</f>
        <v>0.11699999999999999</v>
      </c>
      <c r="C96" s="8" t="s">
        <v>5</v>
      </c>
      <c r="D96" s="26">
        <v>26.85</v>
      </c>
      <c r="E96" s="27" t="s">
        <v>9</v>
      </c>
      <c r="F96" s="8">
        <v>88246</v>
      </c>
      <c r="G96" s="26">
        <f>ROUND((B96*D96),2)</f>
        <v>3.14</v>
      </c>
    </row>
    <row r="97" spans="1:9" x14ac:dyDescent="0.2">
      <c r="A97" s="10" t="s">
        <v>76</v>
      </c>
      <c r="B97" s="35">
        <f>B94+B95</f>
        <v>0.11699999999999999</v>
      </c>
      <c r="C97" s="8" t="s">
        <v>5</v>
      </c>
      <c r="D97" s="26">
        <v>16.22</v>
      </c>
      <c r="E97" s="27" t="s">
        <v>9</v>
      </c>
      <c r="F97" s="4">
        <v>88316</v>
      </c>
      <c r="G97" s="26">
        <f>ROUND((B97*D97),2)</f>
        <v>1.9</v>
      </c>
    </row>
    <row r="98" spans="1:9" ht="21.75" x14ac:dyDescent="0.2">
      <c r="A98" s="10" t="s">
        <v>84</v>
      </c>
      <c r="B98" s="35">
        <v>1E-3</v>
      </c>
      <c r="C98" s="8" t="s">
        <v>1</v>
      </c>
      <c r="D98" s="26">
        <v>412.71</v>
      </c>
      <c r="E98" s="27" t="s">
        <v>9</v>
      </c>
      <c r="F98" s="8">
        <v>88629</v>
      </c>
      <c r="G98" s="26">
        <f>ROUND((B98*D98),2)</f>
        <v>0.41</v>
      </c>
    </row>
    <row r="99" spans="1:9" ht="15" x14ac:dyDescent="0.25">
      <c r="A99" s="45"/>
      <c r="B99" s="46"/>
      <c r="C99" s="47"/>
      <c r="D99" s="48"/>
      <c r="E99" s="47"/>
      <c r="F99" s="49" t="s">
        <v>8</v>
      </c>
      <c r="G99" s="50">
        <f>ROUND((SUM(G94:G98)),2)</f>
        <v>11.88</v>
      </c>
    </row>
    <row r="100" spans="1:9" ht="12.75" customHeight="1" x14ac:dyDescent="0.2">
      <c r="A100" s="92" t="s">
        <v>110</v>
      </c>
      <c r="B100" s="93"/>
      <c r="C100" s="93"/>
      <c r="D100" s="93"/>
      <c r="E100" s="93"/>
      <c r="F100" s="93"/>
      <c r="G100" s="94"/>
      <c r="I100" s="73"/>
    </row>
    <row r="101" spans="1:9" ht="13.5" thickBot="1" x14ac:dyDescent="0.25"/>
    <row r="102" spans="1:9" ht="15.75" thickBot="1" x14ac:dyDescent="0.25">
      <c r="A102" s="84" t="s">
        <v>18</v>
      </c>
      <c r="B102" s="85"/>
      <c r="C102" s="85"/>
      <c r="D102" s="85"/>
      <c r="E102" s="86"/>
      <c r="F102" s="36" t="s">
        <v>49</v>
      </c>
      <c r="G102" s="37" t="s">
        <v>50</v>
      </c>
    </row>
    <row r="103" spans="1:9" ht="15.75" thickBot="1" x14ac:dyDescent="0.3">
      <c r="A103" s="98" t="s">
        <v>87</v>
      </c>
      <c r="B103" s="99"/>
      <c r="C103" s="99"/>
      <c r="D103" s="99"/>
      <c r="E103" s="100"/>
      <c r="F103" s="74" t="s">
        <v>36</v>
      </c>
      <c r="G103" s="39" t="s">
        <v>86</v>
      </c>
    </row>
    <row r="104" spans="1:9" ht="15" x14ac:dyDescent="0.25">
      <c r="A104" s="40" t="s">
        <v>18</v>
      </c>
      <c r="B104" s="41" t="s">
        <v>51</v>
      </c>
      <c r="C104" s="42" t="s">
        <v>49</v>
      </c>
      <c r="D104" s="43" t="s">
        <v>52</v>
      </c>
      <c r="E104" s="42" t="s">
        <v>53</v>
      </c>
      <c r="F104" s="42" t="s">
        <v>50</v>
      </c>
      <c r="G104" s="44" t="s">
        <v>54</v>
      </c>
    </row>
    <row r="105" spans="1:9" x14ac:dyDescent="0.2">
      <c r="A105" s="10" t="s">
        <v>82</v>
      </c>
      <c r="B105" s="35">
        <f>0.089*0.65</f>
        <v>5.7849999999999999E-2</v>
      </c>
      <c r="C105" s="8" t="s">
        <v>57</v>
      </c>
      <c r="D105" s="26">
        <v>89.7</v>
      </c>
      <c r="E105" s="27" t="s">
        <v>9</v>
      </c>
      <c r="F105" s="8">
        <v>5680</v>
      </c>
      <c r="G105" s="26">
        <f>ROUND((B105*D105),2)</f>
        <v>5.19</v>
      </c>
    </row>
    <row r="106" spans="1:9" x14ac:dyDescent="0.2">
      <c r="A106" s="10" t="s">
        <v>82</v>
      </c>
      <c r="B106" s="35">
        <f>0.188*0.65</f>
        <v>0.1222</v>
      </c>
      <c r="C106" s="8" t="s">
        <v>58</v>
      </c>
      <c r="D106" s="26">
        <v>38.479999999999997</v>
      </c>
      <c r="E106" s="27" t="s">
        <v>9</v>
      </c>
      <c r="F106" s="8">
        <v>5681</v>
      </c>
      <c r="G106" s="26">
        <f>ROUND((B106*D106),2)</f>
        <v>4.7</v>
      </c>
    </row>
    <row r="107" spans="1:9" x14ac:dyDescent="0.2">
      <c r="A107" s="10" t="s">
        <v>83</v>
      </c>
      <c r="B107" s="35">
        <f>B105+B106</f>
        <v>0.18004999999999999</v>
      </c>
      <c r="C107" s="8" t="s">
        <v>5</v>
      </c>
      <c r="D107" s="26">
        <v>26.85</v>
      </c>
      <c r="E107" s="27" t="s">
        <v>9</v>
      </c>
      <c r="F107" s="8">
        <v>88246</v>
      </c>
      <c r="G107" s="26">
        <f>ROUND((B107*D107),2)</f>
        <v>4.83</v>
      </c>
    </row>
    <row r="108" spans="1:9" x14ac:dyDescent="0.2">
      <c r="A108" s="10" t="s">
        <v>76</v>
      </c>
      <c r="B108" s="35">
        <f>B105+B106</f>
        <v>0.18004999999999999</v>
      </c>
      <c r="C108" s="8" t="s">
        <v>5</v>
      </c>
      <c r="D108" s="26">
        <v>16.22</v>
      </c>
      <c r="E108" s="27" t="s">
        <v>9</v>
      </c>
      <c r="F108" s="4">
        <v>88316</v>
      </c>
      <c r="G108" s="26">
        <f>ROUND((B108*D108),2)</f>
        <v>2.92</v>
      </c>
    </row>
    <row r="109" spans="1:9" ht="21.75" x14ac:dyDescent="0.2">
      <c r="A109" s="10" t="s">
        <v>84</v>
      </c>
      <c r="B109" s="35">
        <v>3.0000000000000001E-3</v>
      </c>
      <c r="C109" s="8" t="s">
        <v>1</v>
      </c>
      <c r="D109" s="26">
        <v>412.71</v>
      </c>
      <c r="E109" s="27" t="s">
        <v>9</v>
      </c>
      <c r="F109" s="8">
        <v>88629</v>
      </c>
      <c r="G109" s="26">
        <f>ROUND((B109*D109),2)</f>
        <v>1.24</v>
      </c>
    </row>
    <row r="110" spans="1:9" ht="15" x14ac:dyDescent="0.25">
      <c r="A110" s="45"/>
      <c r="B110" s="46"/>
      <c r="C110" s="47"/>
      <c r="D110" s="48"/>
      <c r="E110" s="47"/>
      <c r="F110" s="49" t="s">
        <v>8</v>
      </c>
      <c r="G110" s="50">
        <f>ROUND((SUM(G105:G109)),2)</f>
        <v>18.88</v>
      </c>
    </row>
    <row r="111" spans="1:9" ht="13.5" thickBot="1" x14ac:dyDescent="0.25">
      <c r="A111" s="104" t="s">
        <v>113</v>
      </c>
      <c r="B111" s="105"/>
      <c r="C111" s="105"/>
      <c r="D111" s="105"/>
      <c r="E111" s="105"/>
      <c r="F111" s="105"/>
      <c r="G111" s="106"/>
      <c r="I111" s="73"/>
    </row>
  </sheetData>
  <mergeCells count="28">
    <mergeCell ref="A103:E103"/>
    <mergeCell ref="A111:G111"/>
    <mergeCell ref="A57:G57"/>
    <mergeCell ref="A68:E68"/>
    <mergeCell ref="A48:E48"/>
    <mergeCell ref="A49:E49"/>
    <mergeCell ref="A102:E102"/>
    <mergeCell ref="A91:E91"/>
    <mergeCell ref="A92:E92"/>
    <mergeCell ref="A100:G100"/>
    <mergeCell ref="A69:E69"/>
    <mergeCell ref="A89:G89"/>
    <mergeCell ref="A28:E28"/>
    <mergeCell ref="A29:E29"/>
    <mergeCell ref="A59:E59"/>
    <mergeCell ref="A60:E60"/>
    <mergeCell ref="A2:G2"/>
    <mergeCell ref="A3:G3"/>
    <mergeCell ref="A10:G10"/>
    <mergeCell ref="A19:E19"/>
    <mergeCell ref="A20:E20"/>
    <mergeCell ref="A12:E12"/>
    <mergeCell ref="A13:E13"/>
    <mergeCell ref="A5:E5"/>
    <mergeCell ref="A6:E6"/>
    <mergeCell ref="A37:E37"/>
    <mergeCell ref="A38:E38"/>
    <mergeCell ref="A46:G46"/>
  </mergeCells>
  <printOptions horizontalCentered="1"/>
  <pageMargins left="0.39370078740157483" right="0.39370078740157483" top="0.39370078740157483" bottom="0.39370078740157483" header="0.39370078740157483" footer="0.27559055118110237"/>
  <pageSetup paperSize="9" scale="74" orientation="portrait" horizontalDpi="4294967293" verticalDpi="4294967293" r:id="rId1"/>
  <headerFooter alignWithMargins="0">
    <oddHeader>&amp;R</oddHeader>
  </headerFooter>
  <rowBreaks count="1" manualBreakCount="1">
    <brk id="63" max="6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BreakPreview" zoomScaleSheetLayoutView="100" workbookViewId="0">
      <selection sqref="A1:E5"/>
    </sheetView>
  </sheetViews>
  <sheetFormatPr defaultRowHeight="12.75" x14ac:dyDescent="0.2"/>
  <cols>
    <col min="2" max="2" width="32.140625" customWidth="1"/>
    <col min="3" max="3" width="31" customWidth="1"/>
    <col min="4" max="4" width="12.28515625" customWidth="1"/>
    <col min="5" max="5" width="11" customWidth="1"/>
  </cols>
  <sheetData>
    <row r="1" spans="1:5" x14ac:dyDescent="0.2">
      <c r="A1" s="113"/>
      <c r="B1" s="114"/>
      <c r="C1" s="114"/>
      <c r="D1" s="114"/>
      <c r="E1" s="115"/>
    </row>
    <row r="2" spans="1:5" ht="33.75" customHeight="1" x14ac:dyDescent="0.2">
      <c r="A2" s="116"/>
      <c r="B2" s="117"/>
      <c r="C2" s="117"/>
      <c r="D2" s="117"/>
      <c r="E2" s="118"/>
    </row>
    <row r="3" spans="1:5" x14ac:dyDescent="0.2">
      <c r="A3" s="116"/>
      <c r="B3" s="117"/>
      <c r="C3" s="117"/>
      <c r="D3" s="117"/>
      <c r="E3" s="118"/>
    </row>
    <row r="4" spans="1:5" x14ac:dyDescent="0.2">
      <c r="A4" s="116"/>
      <c r="B4" s="117"/>
      <c r="C4" s="117"/>
      <c r="D4" s="117"/>
      <c r="E4" s="118"/>
    </row>
    <row r="5" spans="1:5" ht="10.5" customHeight="1" x14ac:dyDescent="0.2">
      <c r="A5" s="116"/>
      <c r="B5" s="117"/>
      <c r="C5" s="117"/>
      <c r="D5" s="117"/>
      <c r="E5" s="118"/>
    </row>
    <row r="6" spans="1:5" ht="42" customHeight="1" x14ac:dyDescent="0.2">
      <c r="A6" s="119" t="s">
        <v>101</v>
      </c>
      <c r="B6" s="120"/>
      <c r="C6" s="120"/>
      <c r="D6" s="120"/>
      <c r="E6" s="121"/>
    </row>
    <row r="7" spans="1:5" ht="51" x14ac:dyDescent="0.2">
      <c r="A7" s="76" t="s">
        <v>102</v>
      </c>
      <c r="B7" s="77" t="s">
        <v>18</v>
      </c>
      <c r="C7" s="78" t="s">
        <v>103</v>
      </c>
      <c r="D7" s="78" t="s">
        <v>104</v>
      </c>
      <c r="E7" s="79" t="s">
        <v>105</v>
      </c>
    </row>
    <row r="8" spans="1:5" ht="38.25" x14ac:dyDescent="0.2">
      <c r="A8" s="107" t="s">
        <v>99</v>
      </c>
      <c r="B8" s="109" t="s">
        <v>106</v>
      </c>
      <c r="C8" s="80" t="s">
        <v>107</v>
      </c>
      <c r="D8" s="81">
        <v>15.65</v>
      </c>
      <c r="E8" s="111">
        <v>15.65</v>
      </c>
    </row>
    <row r="9" spans="1:5" ht="38.25" x14ac:dyDescent="0.2">
      <c r="A9" s="107"/>
      <c r="B9" s="109"/>
      <c r="C9" s="80" t="s">
        <v>108</v>
      </c>
      <c r="D9" s="81">
        <v>14.5</v>
      </c>
      <c r="E9" s="111"/>
    </row>
    <row r="10" spans="1:5" ht="38.25" x14ac:dyDescent="0.2">
      <c r="A10" s="107"/>
      <c r="B10" s="109"/>
      <c r="C10" s="80" t="s">
        <v>109</v>
      </c>
      <c r="D10" s="81">
        <v>23</v>
      </c>
      <c r="E10" s="111"/>
    </row>
    <row r="11" spans="1:5" ht="38.25" x14ac:dyDescent="0.2">
      <c r="A11" s="107" t="s">
        <v>100</v>
      </c>
      <c r="B11" s="109" t="s">
        <v>31</v>
      </c>
      <c r="C11" s="80" t="s">
        <v>107</v>
      </c>
      <c r="D11" s="81">
        <v>14.8</v>
      </c>
      <c r="E11" s="111">
        <v>14.8</v>
      </c>
    </row>
    <row r="12" spans="1:5" ht="38.25" x14ac:dyDescent="0.2">
      <c r="A12" s="107"/>
      <c r="B12" s="109"/>
      <c r="C12" s="80" t="s">
        <v>108</v>
      </c>
      <c r="D12" s="81">
        <v>10</v>
      </c>
      <c r="E12" s="111"/>
    </row>
    <row r="13" spans="1:5" ht="39" thickBot="1" x14ac:dyDescent="0.25">
      <c r="A13" s="108"/>
      <c r="B13" s="110"/>
      <c r="C13" s="82" t="s">
        <v>109</v>
      </c>
      <c r="D13" s="83">
        <v>24</v>
      </c>
      <c r="E13" s="112"/>
    </row>
  </sheetData>
  <mergeCells count="8">
    <mergeCell ref="A11:A13"/>
    <mergeCell ref="B11:B13"/>
    <mergeCell ref="E11:E13"/>
    <mergeCell ref="A1:E5"/>
    <mergeCell ref="A6:E6"/>
    <mergeCell ref="A8:A10"/>
    <mergeCell ref="B8:B10"/>
    <mergeCell ref="E8:E10"/>
  </mergeCells>
  <pageMargins left="0.511811024" right="0.511811024" top="0.78740157499999996" bottom="0.78740157499999996" header="0.31496062000000002" footer="0.31496062000000002"/>
  <pageSetup paperSize="9" scale="98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1"/>
  </sheetPr>
  <dimension ref="A1:K47"/>
  <sheetViews>
    <sheetView workbookViewId="0">
      <selection activeCell="B10" sqref="B10"/>
    </sheetView>
  </sheetViews>
  <sheetFormatPr defaultRowHeight="12.75" x14ac:dyDescent="0.2"/>
  <cols>
    <col min="1" max="1" width="18.5703125" bestFit="1" customWidth="1"/>
    <col min="2" max="2" width="107.85546875" bestFit="1" customWidth="1"/>
    <col min="11" max="11" width="44.5703125" customWidth="1"/>
  </cols>
  <sheetData>
    <row r="1" spans="1:11" ht="15.75" x14ac:dyDescent="0.2">
      <c r="A1" s="1" t="s">
        <v>37</v>
      </c>
      <c r="B1" s="13" t="s">
        <v>96</v>
      </c>
      <c r="C1" s="12"/>
      <c r="D1" s="12"/>
      <c r="E1" s="12"/>
      <c r="F1" s="12"/>
      <c r="G1" s="12"/>
      <c r="H1" s="12"/>
      <c r="I1" s="12"/>
      <c r="J1" s="12"/>
      <c r="K1" s="14" t="s">
        <v>94</v>
      </c>
    </row>
    <row r="2" spans="1:11" ht="15.75" x14ac:dyDescent="0.2">
      <c r="A2" s="1" t="s">
        <v>38</v>
      </c>
      <c r="B2" s="12" t="s">
        <v>90</v>
      </c>
      <c r="C2" s="12"/>
      <c r="D2" s="12"/>
      <c r="E2" s="12"/>
      <c r="F2" s="12"/>
      <c r="G2" s="12"/>
      <c r="H2" s="12"/>
      <c r="I2" s="12"/>
      <c r="J2" s="12"/>
      <c r="K2" s="14"/>
    </row>
    <row r="3" spans="1:11" ht="15.75" x14ac:dyDescent="0.2">
      <c r="A3" s="1" t="s">
        <v>39</v>
      </c>
      <c r="B3" s="12" t="s">
        <v>91</v>
      </c>
      <c r="C3" s="12"/>
      <c r="D3" s="12"/>
      <c r="E3" s="12"/>
      <c r="F3" s="12"/>
      <c r="G3" s="12"/>
      <c r="H3" s="12"/>
      <c r="I3" s="12"/>
      <c r="J3" s="12"/>
      <c r="K3" s="14"/>
    </row>
    <row r="4" spans="1:11" ht="15.75" x14ac:dyDescent="0.2">
      <c r="A4" s="1" t="s">
        <v>40</v>
      </c>
      <c r="B4" s="12" t="s">
        <v>92</v>
      </c>
      <c r="C4" s="12"/>
      <c r="D4" s="12"/>
      <c r="E4" s="12"/>
      <c r="F4" s="12"/>
      <c r="G4" s="12"/>
      <c r="H4" s="12"/>
      <c r="I4" s="12"/>
      <c r="J4" s="12"/>
      <c r="K4" s="14"/>
    </row>
    <row r="5" spans="1:11" ht="15.75" x14ac:dyDescent="0.2">
      <c r="A5" s="1" t="s">
        <v>41</v>
      </c>
      <c r="B5" s="12" t="s">
        <v>93</v>
      </c>
      <c r="C5" s="12"/>
      <c r="D5" s="12"/>
      <c r="E5" s="12"/>
      <c r="F5" s="12"/>
      <c r="G5" s="12"/>
      <c r="H5" s="12"/>
      <c r="I5" s="12"/>
      <c r="J5" s="12"/>
      <c r="K5" s="14"/>
    </row>
    <row r="6" spans="1:11" ht="15.75" x14ac:dyDescent="0.2">
      <c r="A6" s="1" t="s">
        <v>0</v>
      </c>
      <c r="B6" s="13" t="s">
        <v>95</v>
      </c>
      <c r="C6" s="12"/>
      <c r="D6" s="12"/>
      <c r="E6" s="12"/>
      <c r="F6" s="12"/>
      <c r="G6" s="12"/>
      <c r="H6" s="12"/>
      <c r="I6" s="12"/>
      <c r="J6" s="12"/>
      <c r="K6" s="14"/>
    </row>
    <row r="7" spans="1:11" ht="15" x14ac:dyDescent="0.2">
      <c r="A7" s="1" t="s">
        <v>42</v>
      </c>
      <c r="B7" s="56">
        <v>166.92</v>
      </c>
      <c r="C7" s="12"/>
      <c r="D7" s="12"/>
      <c r="E7" s="12"/>
      <c r="F7" s="12"/>
      <c r="G7" s="12"/>
      <c r="H7" s="12"/>
      <c r="I7" s="12"/>
      <c r="J7" s="12"/>
      <c r="K7" s="12"/>
    </row>
    <row r="8" spans="1:11" x14ac:dyDescent="0.2">
      <c r="A8" s="1" t="s">
        <v>43</v>
      </c>
      <c r="B8" s="55">
        <v>1567.53</v>
      </c>
      <c r="C8" s="12"/>
      <c r="D8" s="12"/>
      <c r="E8" s="12"/>
      <c r="F8" s="12"/>
      <c r="G8" s="12"/>
      <c r="H8" s="12"/>
      <c r="I8" s="12"/>
      <c r="J8" s="12"/>
      <c r="K8" s="12"/>
    </row>
    <row r="9" spans="1:11" x14ac:dyDescent="0.2">
      <c r="A9" s="1" t="s">
        <v>44</v>
      </c>
      <c r="B9" s="55">
        <f>816.6+128.2</f>
        <v>944.8</v>
      </c>
      <c r="C9" s="12"/>
      <c r="D9" s="12"/>
      <c r="E9" s="12"/>
      <c r="F9" s="12"/>
      <c r="G9" s="12"/>
      <c r="H9" s="12"/>
      <c r="I9" s="12"/>
      <c r="J9" s="12"/>
      <c r="K9" s="12"/>
    </row>
    <row r="10" spans="1:11" x14ac:dyDescent="0.2">
      <c r="A10" s="1" t="s">
        <v>45</v>
      </c>
      <c r="B10" s="16" t="e">
        <f>#REF!</f>
        <v>#REF!</v>
      </c>
      <c r="C10" s="12"/>
      <c r="D10" s="12"/>
      <c r="E10" s="12"/>
      <c r="F10" s="12"/>
      <c r="G10" s="12"/>
      <c r="H10" s="12"/>
      <c r="I10" s="12"/>
      <c r="J10" s="12"/>
      <c r="K10" s="12"/>
    </row>
    <row r="11" spans="1:11" x14ac:dyDescent="0.2">
      <c r="A11" s="1" t="s">
        <v>46</v>
      </c>
      <c r="B11" s="15">
        <v>42664</v>
      </c>
      <c r="C11" s="15"/>
      <c r="D11" s="12"/>
      <c r="E11" s="12"/>
      <c r="F11" s="12"/>
      <c r="G11" s="12"/>
      <c r="H11" s="12"/>
      <c r="I11" s="12"/>
      <c r="J11" s="12"/>
      <c r="K11" s="12"/>
    </row>
    <row r="12" spans="1:11" x14ac:dyDescent="0.2">
      <c r="A12" s="1" t="s">
        <v>47</v>
      </c>
      <c r="B12" s="13" t="s">
        <v>89</v>
      </c>
      <c r="C12" s="12"/>
      <c r="D12" s="12"/>
      <c r="E12" s="12"/>
      <c r="F12" s="12"/>
      <c r="G12" s="12"/>
      <c r="H12" s="12"/>
      <c r="I12" s="12"/>
      <c r="J12" s="12"/>
      <c r="K12" s="12"/>
    </row>
    <row r="13" spans="1:11" x14ac:dyDescent="0.2">
      <c r="A13" s="1"/>
      <c r="B13" s="12"/>
      <c r="C13" s="12"/>
      <c r="D13" s="12"/>
      <c r="E13" s="12"/>
      <c r="F13" s="12"/>
      <c r="G13" s="12"/>
      <c r="H13" s="12"/>
      <c r="I13" s="12"/>
      <c r="J13" s="12"/>
      <c r="K13" s="12"/>
    </row>
    <row r="14" spans="1:11" ht="15.75" x14ac:dyDescent="0.2">
      <c r="A14" s="1" t="s">
        <v>48</v>
      </c>
      <c r="B14" s="53" t="s">
        <v>94</v>
      </c>
      <c r="C14" s="14"/>
      <c r="D14" s="12"/>
      <c r="E14" s="12"/>
      <c r="F14" s="12"/>
      <c r="G14" s="12"/>
      <c r="H14" s="12"/>
      <c r="I14" s="12"/>
      <c r="J14" s="12"/>
      <c r="K14" s="12"/>
    </row>
    <row r="15" spans="1:11" ht="15.75" x14ac:dyDescent="0.2">
      <c r="A15" s="12"/>
      <c r="B15" s="14"/>
      <c r="C15" s="14"/>
      <c r="D15" s="12"/>
      <c r="E15" s="12"/>
      <c r="F15" s="12"/>
      <c r="G15" s="12"/>
      <c r="H15" s="12"/>
      <c r="I15" s="12"/>
      <c r="J15" s="12"/>
      <c r="K15" s="12"/>
    </row>
    <row r="16" spans="1:11" ht="15.75" x14ac:dyDescent="0.2">
      <c r="A16" s="12"/>
      <c r="B16" s="14"/>
      <c r="C16" s="14"/>
      <c r="D16" s="12"/>
      <c r="E16" s="12"/>
      <c r="F16" s="12"/>
      <c r="G16" s="12"/>
      <c r="H16" s="12"/>
      <c r="I16" s="12"/>
      <c r="J16" s="12"/>
      <c r="K16" s="12"/>
    </row>
    <row r="17" spans="1:11" ht="15.75" x14ac:dyDescent="0.2">
      <c r="A17" s="12"/>
      <c r="B17" s="14"/>
      <c r="C17" s="14"/>
      <c r="D17" s="12"/>
      <c r="E17" s="12"/>
      <c r="F17" s="12"/>
      <c r="G17" s="12"/>
      <c r="H17" s="12"/>
      <c r="I17" s="12"/>
      <c r="J17" s="12"/>
      <c r="K17" s="12"/>
    </row>
    <row r="18" spans="1:11" ht="15.75" x14ac:dyDescent="0.2">
      <c r="A18" s="12"/>
      <c r="B18" s="14"/>
      <c r="C18" s="14"/>
      <c r="D18" s="12"/>
      <c r="E18" s="12"/>
      <c r="F18" s="12"/>
      <c r="G18" s="12"/>
      <c r="H18" s="12"/>
      <c r="I18" s="12"/>
      <c r="J18" s="12"/>
      <c r="K18" s="12"/>
    </row>
    <row r="19" spans="1:11" ht="15.75" x14ac:dyDescent="0.2">
      <c r="A19" s="12"/>
      <c r="B19" s="14"/>
      <c r="C19" s="14"/>
      <c r="D19" s="12"/>
      <c r="E19" s="12"/>
      <c r="F19" s="12"/>
      <c r="G19" s="12"/>
      <c r="H19" s="12"/>
      <c r="I19" s="12"/>
      <c r="J19" s="12"/>
      <c r="K19" s="12"/>
    </row>
    <row r="20" spans="1:1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1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</sheetData>
  <dataValidations count="1">
    <dataValidation type="list" allowBlank="1" showInputMessage="1" showErrorMessage="1" sqref="B14:B19">
      <formula1>$K$1:$K$7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composições</vt:lpstr>
      <vt:lpstr>COTAÇÃO DE MATERIAIS</vt:lpstr>
      <vt:lpstr>Dados do Projeto</vt:lpstr>
      <vt:lpstr>composições!Area_de_impressao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UnidSan</dc:title>
  <dc:creator>AMAVI - ASSOC. MUN. ALTO VALE</dc:creator>
  <cp:lastModifiedBy>a</cp:lastModifiedBy>
  <cp:lastPrinted>2017-12-18T13:33:02Z</cp:lastPrinted>
  <dcterms:created xsi:type="dcterms:W3CDTF">2001-06-18T12:32:28Z</dcterms:created>
  <dcterms:modified xsi:type="dcterms:W3CDTF">2018-01-08T12:00:13Z</dcterms:modified>
</cp:coreProperties>
</file>